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 firstSheet="2" activeTab="4"/>
  </bookViews>
  <sheets>
    <sheet name="Rekapitulace stavby" sheetId="1" r:id="rId1"/>
    <sheet name="010 - Panelový dům č.p. 1158" sheetId="2" r:id="rId2"/>
    <sheet name="č.p.1158 elektro" sheetId="3" r:id="rId3"/>
    <sheet name="020 - Panelový dům č.p. 1159" sheetId="4" r:id="rId4"/>
    <sheet name="č.p. 1159 elektro" sheetId="5" r:id="rId5"/>
    <sheet name="Pokyny pro vyplnění" sheetId="6" r:id="rId6"/>
  </sheets>
  <definedNames>
    <definedName name="_xlnm._FilterDatabase" localSheetId="1" hidden="1">'010 - Panelový dům č.p. 1158'!$C$92:$K$420</definedName>
    <definedName name="_xlnm._FilterDatabase" localSheetId="3" hidden="1">'020 - Panelový dům č.p. 1159'!$C$92:$K$414</definedName>
    <definedName name="_xlnm._FilterDatabase" localSheetId="4" hidden="1">'č.p. 1159 elektro'!$C$86:$K$123</definedName>
    <definedName name="_xlnm._FilterDatabase" localSheetId="2" hidden="1">'č.p.1158 elektro'!$C$86:$K$123</definedName>
    <definedName name="_xlnm.Print_Titles" localSheetId="1">'010 - Panelový dům č.p. 1158'!$92:$92</definedName>
    <definedName name="_xlnm.Print_Titles" localSheetId="3">'020 - Panelový dům č.p. 1159'!$92:$92</definedName>
    <definedName name="_xlnm.Print_Titles" localSheetId="4">'č.p. 1159 elektro'!$86:$86</definedName>
    <definedName name="_xlnm.Print_Titles" localSheetId="2">'č.p.1158 elektro'!$86:$86</definedName>
    <definedName name="_xlnm.Print_Titles" localSheetId="0">'Rekapitulace stavby'!$49:$49</definedName>
    <definedName name="_xlnm.Print_Area" localSheetId="1">'010 - Panelový dům č.p. 1158'!$C$4:$J$36,'010 - Panelový dům č.p. 1158'!$C$42:$J$74,'010 - Panelový dům č.p. 1158'!$C$80:$K$420</definedName>
    <definedName name="_xlnm.Print_Area" localSheetId="3">'020 - Panelový dům č.p. 1159'!$C$4:$J$36,'020 - Panelový dům č.p. 1159'!$C$42:$J$74,'020 - Panelový dům č.p. 1159'!$C$80:$K$414</definedName>
    <definedName name="_xlnm.Print_Area" localSheetId="4">'č.p. 1159 elektro'!$C$4:$J$38,'č.p. 1159 elektro'!$C$44:$J$66,'č.p. 1159 elektro'!$C$72:$K$123</definedName>
    <definedName name="_xlnm.Print_Area" localSheetId="2">'č.p.1158 elektro'!$C$4:$J$38,'č.p.1158 elektro'!$C$44:$J$66,'č.p.1158 elektro'!$C$72:$K$123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123" i="5"/>
  <c r="BH123" i="5"/>
  <c r="BG123" i="5"/>
  <c r="BE123" i="5"/>
  <c r="T123" i="5"/>
  <c r="R123" i="5"/>
  <c r="P123" i="5"/>
  <c r="BK123" i="5"/>
  <c r="J123" i="5"/>
  <c r="BF123" i="5"/>
  <c r="BI122" i="5"/>
  <c r="BH122" i="5"/>
  <c r="BG122" i="5"/>
  <c r="BE122" i="5"/>
  <c r="T122" i="5"/>
  <c r="R122" i="5"/>
  <c r="P122" i="5"/>
  <c r="BK122" i="5"/>
  <c r="J122" i="5"/>
  <c r="BF122" i="5"/>
  <c r="BI121" i="5"/>
  <c r="BH121" i="5"/>
  <c r="BG121" i="5"/>
  <c r="BE121" i="5"/>
  <c r="T121" i="5"/>
  <c r="R121" i="5"/>
  <c r="P121" i="5"/>
  <c r="BK121" i="5"/>
  <c r="J121" i="5"/>
  <c r="BF121" i="5"/>
  <c r="BI120" i="5"/>
  <c r="BH120" i="5"/>
  <c r="BG120" i="5"/>
  <c r="BE120" i="5"/>
  <c r="T120" i="5"/>
  <c r="T119" i="5"/>
  <c r="R120" i="5"/>
  <c r="R119" i="5"/>
  <c r="P120" i="5"/>
  <c r="P119" i="5"/>
  <c r="BK120" i="5"/>
  <c r="BK119" i="5"/>
  <c r="J119" i="5" s="1"/>
  <c r="J65" i="5" s="1"/>
  <c r="J120" i="5"/>
  <c r="BF120" i="5" s="1"/>
  <c r="BI118" i="5"/>
  <c r="BH118" i="5"/>
  <c r="BG118" i="5"/>
  <c r="BE118" i="5"/>
  <c r="T118" i="5"/>
  <c r="R118" i="5"/>
  <c r="P118" i="5"/>
  <c r="BK118" i="5"/>
  <c r="J118" i="5"/>
  <c r="BF118" i="5"/>
  <c r="BI117" i="5"/>
  <c r="BH117" i="5"/>
  <c r="BG117" i="5"/>
  <c r="BE117" i="5"/>
  <c r="T117" i="5"/>
  <c r="R117" i="5"/>
  <c r="P117" i="5"/>
  <c r="BK117" i="5"/>
  <c r="J117" i="5"/>
  <c r="BF117" i="5"/>
  <c r="BI116" i="5"/>
  <c r="BH116" i="5"/>
  <c r="BG116" i="5"/>
  <c r="BE116" i="5"/>
  <c r="T116" i="5"/>
  <c r="R116" i="5"/>
  <c r="P116" i="5"/>
  <c r="BK116" i="5"/>
  <c r="J116" i="5"/>
  <c r="BF116" i="5"/>
  <c r="BI115" i="5"/>
  <c r="BH115" i="5"/>
  <c r="BG115" i="5"/>
  <c r="BE115" i="5"/>
  <c r="T115" i="5"/>
  <c r="R115" i="5"/>
  <c r="P115" i="5"/>
  <c r="BK115" i="5"/>
  <c r="J115" i="5"/>
  <c r="BF115" i="5"/>
  <c r="BI114" i="5"/>
  <c r="BH114" i="5"/>
  <c r="BG114" i="5"/>
  <c r="BE114" i="5"/>
  <c r="T114" i="5"/>
  <c r="R114" i="5"/>
  <c r="P114" i="5"/>
  <c r="BK114" i="5"/>
  <c r="J114" i="5"/>
  <c r="BF114" i="5"/>
  <c r="BI113" i="5"/>
  <c r="BH113" i="5"/>
  <c r="BG113" i="5"/>
  <c r="BE113" i="5"/>
  <c r="T113" i="5"/>
  <c r="R113" i="5"/>
  <c r="P113" i="5"/>
  <c r="BK113" i="5"/>
  <c r="J113" i="5"/>
  <c r="BF113" i="5"/>
  <c r="BI112" i="5"/>
  <c r="BH112" i="5"/>
  <c r="BG112" i="5"/>
  <c r="BE112" i="5"/>
  <c r="T112" i="5"/>
  <c r="R112" i="5"/>
  <c r="P112" i="5"/>
  <c r="BK112" i="5"/>
  <c r="J112" i="5"/>
  <c r="BF112" i="5"/>
  <c r="BI111" i="5"/>
  <c r="BH111" i="5"/>
  <c r="BG111" i="5"/>
  <c r="BE111" i="5"/>
  <c r="T111" i="5"/>
  <c r="R111" i="5"/>
  <c r="P111" i="5"/>
  <c r="BK111" i="5"/>
  <c r="J111" i="5"/>
  <c r="BF111" i="5"/>
  <c r="BI110" i="5"/>
  <c r="BH110" i="5"/>
  <c r="BG110" i="5"/>
  <c r="BE110" i="5"/>
  <c r="T110" i="5"/>
  <c r="R110" i="5"/>
  <c r="P110" i="5"/>
  <c r="BK110" i="5"/>
  <c r="J110" i="5"/>
  <c r="BF110" i="5"/>
  <c r="BI109" i="5"/>
  <c r="BH109" i="5"/>
  <c r="BG109" i="5"/>
  <c r="BE109" i="5"/>
  <c r="T109" i="5"/>
  <c r="R109" i="5"/>
  <c r="P109" i="5"/>
  <c r="BK109" i="5"/>
  <c r="J109" i="5"/>
  <c r="BF109" i="5"/>
  <c r="BI108" i="5"/>
  <c r="BH108" i="5"/>
  <c r="BG108" i="5"/>
  <c r="BE108" i="5"/>
  <c r="T108" i="5"/>
  <c r="R108" i="5"/>
  <c r="P108" i="5"/>
  <c r="BK108" i="5"/>
  <c r="J108" i="5"/>
  <c r="BF108" i="5"/>
  <c r="BI107" i="5"/>
  <c r="BH107" i="5"/>
  <c r="BG107" i="5"/>
  <c r="BE107" i="5"/>
  <c r="T107" i="5"/>
  <c r="R107" i="5"/>
  <c r="P107" i="5"/>
  <c r="BK107" i="5"/>
  <c r="J107" i="5"/>
  <c r="BF107" i="5"/>
  <c r="BI106" i="5"/>
  <c r="BH106" i="5"/>
  <c r="BG106" i="5"/>
  <c r="BE106" i="5"/>
  <c r="T106" i="5"/>
  <c r="R106" i="5"/>
  <c r="P106" i="5"/>
  <c r="BK106" i="5"/>
  <c r="J106" i="5"/>
  <c r="BF106" i="5"/>
  <c r="BI105" i="5"/>
  <c r="BH105" i="5"/>
  <c r="BG105" i="5"/>
  <c r="BE105" i="5"/>
  <c r="T105" i="5"/>
  <c r="R105" i="5"/>
  <c r="P105" i="5"/>
  <c r="BK105" i="5"/>
  <c r="J105" i="5"/>
  <c r="BF105" i="5"/>
  <c r="BI104" i="5"/>
  <c r="BH104" i="5"/>
  <c r="BG104" i="5"/>
  <c r="BE104" i="5"/>
  <c r="T104" i="5"/>
  <c r="R104" i="5"/>
  <c r="P104" i="5"/>
  <c r="BK104" i="5"/>
  <c r="J104" i="5"/>
  <c r="BF104" i="5"/>
  <c r="BI103" i="5"/>
  <c r="BH103" i="5"/>
  <c r="BG103" i="5"/>
  <c r="BE103" i="5"/>
  <c r="T103" i="5"/>
  <c r="R103" i="5"/>
  <c r="P103" i="5"/>
  <c r="BK103" i="5"/>
  <c r="J103" i="5"/>
  <c r="BF103" i="5"/>
  <c r="BI102" i="5"/>
  <c r="BH102" i="5"/>
  <c r="BG102" i="5"/>
  <c r="BE102" i="5"/>
  <c r="T102" i="5"/>
  <c r="T101" i="5"/>
  <c r="R102" i="5"/>
  <c r="R101" i="5"/>
  <c r="P102" i="5"/>
  <c r="P101" i="5"/>
  <c r="BK102" i="5"/>
  <c r="BK101" i="5"/>
  <c r="J101" i="5" s="1"/>
  <c r="J102" i="5"/>
  <c r="BF102" i="5" s="1"/>
  <c r="J64" i="5"/>
  <c r="BI100" i="5"/>
  <c r="BH100" i="5"/>
  <c r="BG100" i="5"/>
  <c r="BE100" i="5"/>
  <c r="T100" i="5"/>
  <c r="R100" i="5"/>
  <c r="P100" i="5"/>
  <c r="BK100" i="5"/>
  <c r="J100" i="5"/>
  <c r="BF100" i="5"/>
  <c r="BI99" i="5"/>
  <c r="BH99" i="5"/>
  <c r="BG99" i="5"/>
  <c r="BE99" i="5"/>
  <c r="T99" i="5"/>
  <c r="R99" i="5"/>
  <c r="P99" i="5"/>
  <c r="BK99" i="5"/>
  <c r="J99" i="5"/>
  <c r="BF99" i="5"/>
  <c r="BI98" i="5"/>
  <c r="BH98" i="5"/>
  <c r="BG98" i="5"/>
  <c r="BE98" i="5"/>
  <c r="T98" i="5"/>
  <c r="T97" i="5"/>
  <c r="R98" i="5"/>
  <c r="R97" i="5"/>
  <c r="P98" i="5"/>
  <c r="P97" i="5"/>
  <c r="BK98" i="5"/>
  <c r="BK97" i="5"/>
  <c r="J97" i="5" s="1"/>
  <c r="J63" i="5" s="1"/>
  <c r="J98" i="5"/>
  <c r="BF98" i="5" s="1"/>
  <c r="BI96" i="5"/>
  <c r="BH96" i="5"/>
  <c r="BG96" i="5"/>
  <c r="BE96" i="5"/>
  <c r="T96" i="5"/>
  <c r="R96" i="5"/>
  <c r="P96" i="5"/>
  <c r="BK96" i="5"/>
  <c r="J96" i="5"/>
  <c r="BF96" i="5"/>
  <c r="BI95" i="5"/>
  <c r="BH95" i="5"/>
  <c r="BG95" i="5"/>
  <c r="BE95" i="5"/>
  <c r="T95" i="5"/>
  <c r="R95" i="5"/>
  <c r="P95" i="5"/>
  <c r="BK95" i="5"/>
  <c r="J95" i="5"/>
  <c r="BF95" i="5"/>
  <c r="BI94" i="5"/>
  <c r="BH94" i="5"/>
  <c r="BG94" i="5"/>
  <c r="BE94" i="5"/>
  <c r="T94" i="5"/>
  <c r="R94" i="5"/>
  <c r="P94" i="5"/>
  <c r="BK94" i="5"/>
  <c r="J94" i="5"/>
  <c r="BF94" i="5"/>
  <c r="BI93" i="5"/>
  <c r="BH93" i="5"/>
  <c r="BG93" i="5"/>
  <c r="BE93" i="5"/>
  <c r="T93" i="5"/>
  <c r="R93" i="5"/>
  <c r="P93" i="5"/>
  <c r="BK93" i="5"/>
  <c r="J93" i="5"/>
  <c r="BF93" i="5"/>
  <c r="BI92" i="5"/>
  <c r="BH92" i="5"/>
  <c r="BG92" i="5"/>
  <c r="BE92" i="5"/>
  <c r="T92" i="5"/>
  <c r="T91" i="5"/>
  <c r="R92" i="5"/>
  <c r="R91" i="5"/>
  <c r="P92" i="5"/>
  <c r="P91" i="5"/>
  <c r="BK92" i="5"/>
  <c r="BK91" i="5"/>
  <c r="J91" i="5" s="1"/>
  <c r="J92" i="5"/>
  <c r="BF92" i="5" s="1"/>
  <c r="J62" i="5"/>
  <c r="BI90" i="5"/>
  <c r="BH90" i="5"/>
  <c r="BG90" i="5"/>
  <c r="BE90" i="5"/>
  <c r="T90" i="5"/>
  <c r="R90" i="5"/>
  <c r="P90" i="5"/>
  <c r="BK90" i="5"/>
  <c r="BK88" i="5" s="1"/>
  <c r="J90" i="5"/>
  <c r="BF90" i="5"/>
  <c r="BI89" i="5"/>
  <c r="F36" i="5"/>
  <c r="BD57" i="1" s="1"/>
  <c r="BH89" i="5"/>
  <c r="BG89" i="5"/>
  <c r="F34" i="5"/>
  <c r="BB57" i="1" s="1"/>
  <c r="BE89" i="5"/>
  <c r="T89" i="5"/>
  <c r="T88" i="5"/>
  <c r="T87" i="5" s="1"/>
  <c r="R89" i="5"/>
  <c r="R88" i="5" s="1"/>
  <c r="P89" i="5"/>
  <c r="P88" i="5"/>
  <c r="P87" i="5" s="1"/>
  <c r="AU57" i="1" s="1"/>
  <c r="BK89" i="5"/>
  <c r="J89" i="5"/>
  <c r="BF89" i="5"/>
  <c r="J83" i="5"/>
  <c r="F83" i="5"/>
  <c r="F81" i="5"/>
  <c r="E79" i="5"/>
  <c r="J55" i="5"/>
  <c r="F55" i="5"/>
  <c r="F53" i="5"/>
  <c r="E51" i="5"/>
  <c r="J20" i="5"/>
  <c r="E20" i="5"/>
  <c r="J19" i="5"/>
  <c r="J14" i="5"/>
  <c r="E7" i="5"/>
  <c r="E47" i="5" s="1"/>
  <c r="E75" i="5"/>
  <c r="AY56" i="1"/>
  <c r="AX56" i="1"/>
  <c r="BI414" i="4"/>
  <c r="BH414" i="4"/>
  <c r="BG414" i="4"/>
  <c r="BE414" i="4"/>
  <c r="T414" i="4"/>
  <c r="R414" i="4"/>
  <c r="P414" i="4"/>
  <c r="BK414" i="4"/>
  <c r="J414" i="4"/>
  <c r="BF414" i="4" s="1"/>
  <c r="BI413" i="4"/>
  <c r="BH413" i="4"/>
  <c r="BG413" i="4"/>
  <c r="BE413" i="4"/>
  <c r="T413" i="4"/>
  <c r="T412" i="4" s="1"/>
  <c r="T409" i="4" s="1"/>
  <c r="R413" i="4"/>
  <c r="R412" i="4" s="1"/>
  <c r="P413" i="4"/>
  <c r="P412" i="4" s="1"/>
  <c r="BK413" i="4"/>
  <c r="BK412" i="4" s="1"/>
  <c r="J412" i="4" s="1"/>
  <c r="J73" i="4" s="1"/>
  <c r="J413" i="4"/>
  <c r="BF413" i="4"/>
  <c r="BI411" i="4"/>
  <c r="BH411" i="4"/>
  <c r="BG411" i="4"/>
  <c r="BE411" i="4"/>
  <c r="T411" i="4"/>
  <c r="T410" i="4" s="1"/>
  <c r="R411" i="4"/>
  <c r="R410" i="4"/>
  <c r="R409" i="4" s="1"/>
  <c r="P411" i="4"/>
  <c r="P410" i="4" s="1"/>
  <c r="P409" i="4" s="1"/>
  <c r="BK411" i="4"/>
  <c r="BK410" i="4"/>
  <c r="J411" i="4"/>
  <c r="BF411" i="4" s="1"/>
  <c r="BI408" i="4"/>
  <c r="BH408" i="4"/>
  <c r="BG408" i="4"/>
  <c r="BE408" i="4"/>
  <c r="T408" i="4"/>
  <c r="R408" i="4"/>
  <c r="P408" i="4"/>
  <c r="BK408" i="4"/>
  <c r="J408" i="4"/>
  <c r="BF408" i="4" s="1"/>
  <c r="BI407" i="4"/>
  <c r="BH407" i="4"/>
  <c r="BG407" i="4"/>
  <c r="BE407" i="4"/>
  <c r="T407" i="4"/>
  <c r="R407" i="4"/>
  <c r="P407" i="4"/>
  <c r="BK407" i="4"/>
  <c r="J407" i="4"/>
  <c r="BF407" i="4" s="1"/>
  <c r="BI405" i="4"/>
  <c r="BH405" i="4"/>
  <c r="BG405" i="4"/>
  <c r="BE405" i="4"/>
  <c r="T405" i="4"/>
  <c r="T404" i="4" s="1"/>
  <c r="R405" i="4"/>
  <c r="R404" i="4" s="1"/>
  <c r="P405" i="4"/>
  <c r="BK405" i="4"/>
  <c r="BK404" i="4" s="1"/>
  <c r="J404" i="4"/>
  <c r="J70" i="4" s="1"/>
  <c r="J405" i="4"/>
  <c r="BF405" i="4"/>
  <c r="BI403" i="4"/>
  <c r="BH403" i="4"/>
  <c r="BG403" i="4"/>
  <c r="BE403" i="4"/>
  <c r="T403" i="4"/>
  <c r="R403" i="4"/>
  <c r="P403" i="4"/>
  <c r="BK403" i="4"/>
  <c r="J403" i="4"/>
  <c r="BF403" i="4" s="1"/>
  <c r="BI402" i="4"/>
  <c r="BH402" i="4"/>
  <c r="BG402" i="4"/>
  <c r="BE402" i="4"/>
  <c r="T402" i="4"/>
  <c r="R402" i="4"/>
  <c r="P402" i="4"/>
  <c r="BK402" i="4"/>
  <c r="J402" i="4"/>
  <c r="BF402" i="4" s="1"/>
  <c r="BI401" i="4"/>
  <c r="BH401" i="4"/>
  <c r="BG401" i="4"/>
  <c r="BE401" i="4"/>
  <c r="T401" i="4"/>
  <c r="R401" i="4"/>
  <c r="P401" i="4"/>
  <c r="BK401" i="4"/>
  <c r="J401" i="4"/>
  <c r="BF401" i="4" s="1"/>
  <c r="BI399" i="4"/>
  <c r="BH399" i="4"/>
  <c r="BG399" i="4"/>
  <c r="BE399" i="4"/>
  <c r="T399" i="4"/>
  <c r="R399" i="4"/>
  <c r="P399" i="4"/>
  <c r="BK399" i="4"/>
  <c r="J399" i="4"/>
  <c r="BF399" i="4" s="1"/>
  <c r="BI397" i="4"/>
  <c r="BH397" i="4"/>
  <c r="BG397" i="4"/>
  <c r="BE397" i="4"/>
  <c r="T397" i="4"/>
  <c r="R397" i="4"/>
  <c r="R396" i="4" s="1"/>
  <c r="P397" i="4"/>
  <c r="P396" i="4" s="1"/>
  <c r="BK397" i="4"/>
  <c r="BK396" i="4" s="1"/>
  <c r="J396" i="4"/>
  <c r="J69" i="4" s="1"/>
  <c r="J397" i="4"/>
  <c r="BF397" i="4"/>
  <c r="BI395" i="4"/>
  <c r="BH395" i="4"/>
  <c r="BG395" i="4"/>
  <c r="BE395" i="4"/>
  <c r="T395" i="4"/>
  <c r="R395" i="4"/>
  <c r="P395" i="4"/>
  <c r="BK395" i="4"/>
  <c r="J395" i="4"/>
  <c r="BF395" i="4" s="1"/>
  <c r="BI393" i="4"/>
  <c r="BH393" i="4"/>
  <c r="BG393" i="4"/>
  <c r="BE393" i="4"/>
  <c r="T393" i="4"/>
  <c r="R393" i="4"/>
  <c r="P393" i="4"/>
  <c r="BK393" i="4"/>
  <c r="J393" i="4"/>
  <c r="BF393" i="4" s="1"/>
  <c r="BI391" i="4"/>
  <c r="BH391" i="4"/>
  <c r="BG391" i="4"/>
  <c r="BE391" i="4"/>
  <c r="T391" i="4"/>
  <c r="R391" i="4"/>
  <c r="P391" i="4"/>
  <c r="BK391" i="4"/>
  <c r="J391" i="4"/>
  <c r="BF391" i="4" s="1"/>
  <c r="BI390" i="4"/>
  <c r="BH390" i="4"/>
  <c r="BG390" i="4"/>
  <c r="BE390" i="4"/>
  <c r="T390" i="4"/>
  <c r="R390" i="4"/>
  <c r="P390" i="4"/>
  <c r="BK390" i="4"/>
  <c r="J390" i="4"/>
  <c r="BF390" i="4" s="1"/>
  <c r="BI389" i="4"/>
  <c r="BH389" i="4"/>
  <c r="BG389" i="4"/>
  <c r="BE389" i="4"/>
  <c r="T389" i="4"/>
  <c r="R389" i="4"/>
  <c r="P389" i="4"/>
  <c r="BK389" i="4"/>
  <c r="J389" i="4"/>
  <c r="BF389" i="4" s="1"/>
  <c r="BI387" i="4"/>
  <c r="BH387" i="4"/>
  <c r="BG387" i="4"/>
  <c r="BE387" i="4"/>
  <c r="T387" i="4"/>
  <c r="R387" i="4"/>
  <c r="P387" i="4"/>
  <c r="BK387" i="4"/>
  <c r="J387" i="4"/>
  <c r="BF387" i="4" s="1"/>
  <c r="BI385" i="4"/>
  <c r="BH385" i="4"/>
  <c r="BG385" i="4"/>
  <c r="BE385" i="4"/>
  <c r="T385" i="4"/>
  <c r="R385" i="4"/>
  <c r="P385" i="4"/>
  <c r="BK385" i="4"/>
  <c r="J385" i="4"/>
  <c r="BF385" i="4" s="1"/>
  <c r="BI383" i="4"/>
  <c r="BH383" i="4"/>
  <c r="BG383" i="4"/>
  <c r="BE383" i="4"/>
  <c r="T383" i="4"/>
  <c r="T382" i="4" s="1"/>
  <c r="R383" i="4"/>
  <c r="R382" i="4" s="1"/>
  <c r="P383" i="4"/>
  <c r="BK383" i="4"/>
  <c r="BK382" i="4" s="1"/>
  <c r="J382" i="4" s="1"/>
  <c r="J68" i="4" s="1"/>
  <c r="J383" i="4"/>
  <c r="BF383" i="4"/>
  <c r="BI381" i="4"/>
  <c r="BH381" i="4"/>
  <c r="BG381" i="4"/>
  <c r="BE381" i="4"/>
  <c r="T381" i="4"/>
  <c r="R381" i="4"/>
  <c r="P381" i="4"/>
  <c r="BK381" i="4"/>
  <c r="J381" i="4"/>
  <c r="BF381" i="4" s="1"/>
  <c r="BI380" i="4"/>
  <c r="BH380" i="4"/>
  <c r="BG380" i="4"/>
  <c r="BE380" i="4"/>
  <c r="T380" i="4"/>
  <c r="R380" i="4"/>
  <c r="P380" i="4"/>
  <c r="BK380" i="4"/>
  <c r="J380" i="4"/>
  <c r="BF380" i="4" s="1"/>
  <c r="BI379" i="4"/>
  <c r="BH379" i="4"/>
  <c r="BG379" i="4"/>
  <c r="BE379" i="4"/>
  <c r="T379" i="4"/>
  <c r="R379" i="4"/>
  <c r="P379" i="4"/>
  <c r="BK379" i="4"/>
  <c r="J379" i="4"/>
  <c r="BF379" i="4" s="1"/>
  <c r="BI378" i="4"/>
  <c r="BH378" i="4"/>
  <c r="BG378" i="4"/>
  <c r="BE378" i="4"/>
  <c r="T378" i="4"/>
  <c r="R378" i="4"/>
  <c r="P378" i="4"/>
  <c r="BK378" i="4"/>
  <c r="J378" i="4"/>
  <c r="BF378" i="4" s="1"/>
  <c r="BI376" i="4"/>
  <c r="BH376" i="4"/>
  <c r="BG376" i="4"/>
  <c r="BE376" i="4"/>
  <c r="T376" i="4"/>
  <c r="R376" i="4"/>
  <c r="P376" i="4"/>
  <c r="BK376" i="4"/>
  <c r="J376" i="4"/>
  <c r="BF376" i="4" s="1"/>
  <c r="BI373" i="4"/>
  <c r="BH373" i="4"/>
  <c r="BG373" i="4"/>
  <c r="BE373" i="4"/>
  <c r="T373" i="4"/>
  <c r="R373" i="4"/>
  <c r="P373" i="4"/>
  <c r="BK373" i="4"/>
  <c r="J373" i="4"/>
  <c r="BF373" i="4" s="1"/>
  <c r="BI368" i="4"/>
  <c r="BH368" i="4"/>
  <c r="BG368" i="4"/>
  <c r="BE368" i="4"/>
  <c r="T368" i="4"/>
  <c r="R368" i="4"/>
  <c r="P368" i="4"/>
  <c r="BK368" i="4"/>
  <c r="J368" i="4"/>
  <c r="BF368" i="4" s="1"/>
  <c r="BI366" i="4"/>
  <c r="BH366" i="4"/>
  <c r="BG366" i="4"/>
  <c r="BE366" i="4"/>
  <c r="T366" i="4"/>
  <c r="R366" i="4"/>
  <c r="P366" i="4"/>
  <c r="BK366" i="4"/>
  <c r="J366" i="4"/>
  <c r="BF366" i="4" s="1"/>
  <c r="BI365" i="4"/>
  <c r="BH365" i="4"/>
  <c r="BG365" i="4"/>
  <c r="BE365" i="4"/>
  <c r="T365" i="4"/>
  <c r="R365" i="4"/>
  <c r="P365" i="4"/>
  <c r="BK365" i="4"/>
  <c r="J365" i="4"/>
  <c r="BF365" i="4" s="1"/>
  <c r="BI363" i="4"/>
  <c r="BH363" i="4"/>
  <c r="BG363" i="4"/>
  <c r="BE363" i="4"/>
  <c r="T363" i="4"/>
  <c r="T362" i="4" s="1"/>
  <c r="R363" i="4"/>
  <c r="R362" i="4" s="1"/>
  <c r="P363" i="4"/>
  <c r="BK363" i="4"/>
  <c r="BK362" i="4" s="1"/>
  <c r="J362" i="4"/>
  <c r="J67" i="4" s="1"/>
  <c r="J363" i="4"/>
  <c r="BF363" i="4"/>
  <c r="BI361" i="4"/>
  <c r="BH361" i="4"/>
  <c r="BG361" i="4"/>
  <c r="BE361" i="4"/>
  <c r="T361" i="4"/>
  <c r="R361" i="4"/>
  <c r="P361" i="4"/>
  <c r="BK361" i="4"/>
  <c r="J361" i="4"/>
  <c r="BF361" i="4" s="1"/>
  <c r="BI359" i="4"/>
  <c r="BH359" i="4"/>
  <c r="BG359" i="4"/>
  <c r="BE359" i="4"/>
  <c r="T359" i="4"/>
  <c r="R359" i="4"/>
  <c r="P359" i="4"/>
  <c r="BK359" i="4"/>
  <c r="J359" i="4"/>
  <c r="BF359" i="4" s="1"/>
  <c r="BI357" i="4"/>
  <c r="BH357" i="4"/>
  <c r="BG357" i="4"/>
  <c r="BE357" i="4"/>
  <c r="T357" i="4"/>
  <c r="R357" i="4"/>
  <c r="P357" i="4"/>
  <c r="BK357" i="4"/>
  <c r="J357" i="4"/>
  <c r="BF357" i="4" s="1"/>
  <c r="BI356" i="4"/>
  <c r="BH356" i="4"/>
  <c r="BG356" i="4"/>
  <c r="BE356" i="4"/>
  <c r="T356" i="4"/>
  <c r="R356" i="4"/>
  <c r="P356" i="4"/>
  <c r="BK356" i="4"/>
  <c r="J356" i="4"/>
  <c r="BF356" i="4" s="1"/>
  <c r="BI354" i="4"/>
  <c r="BH354" i="4"/>
  <c r="BG354" i="4"/>
  <c r="BE354" i="4"/>
  <c r="T354" i="4"/>
  <c r="R354" i="4"/>
  <c r="P354" i="4"/>
  <c r="BK354" i="4"/>
  <c r="J354" i="4"/>
  <c r="BF354" i="4" s="1"/>
  <c r="BI352" i="4"/>
  <c r="BH352" i="4"/>
  <c r="BG352" i="4"/>
  <c r="BE352" i="4"/>
  <c r="T352" i="4"/>
  <c r="R352" i="4"/>
  <c r="P352" i="4"/>
  <c r="BK352" i="4"/>
  <c r="J352" i="4"/>
  <c r="BF352" i="4" s="1"/>
  <c r="BI351" i="4"/>
  <c r="BH351" i="4"/>
  <c r="BG351" i="4"/>
  <c r="BE351" i="4"/>
  <c r="T351" i="4"/>
  <c r="R351" i="4"/>
  <c r="P351" i="4"/>
  <c r="BK351" i="4"/>
  <c r="J351" i="4"/>
  <c r="BF351" i="4" s="1"/>
  <c r="BI349" i="4"/>
  <c r="BH349" i="4"/>
  <c r="BG349" i="4"/>
  <c r="BE349" i="4"/>
  <c r="T349" i="4"/>
  <c r="R349" i="4"/>
  <c r="P349" i="4"/>
  <c r="BK349" i="4"/>
  <c r="J349" i="4"/>
  <c r="BF349" i="4" s="1"/>
  <c r="BI347" i="4"/>
  <c r="BH347" i="4"/>
  <c r="BG347" i="4"/>
  <c r="BE347" i="4"/>
  <c r="T347" i="4"/>
  <c r="R347" i="4"/>
  <c r="R346" i="4" s="1"/>
  <c r="P347" i="4"/>
  <c r="P346" i="4" s="1"/>
  <c r="BK347" i="4"/>
  <c r="BK346" i="4" s="1"/>
  <c r="J346" i="4"/>
  <c r="J66" i="4" s="1"/>
  <c r="J347" i="4"/>
  <c r="BF347" i="4"/>
  <c r="BI345" i="4"/>
  <c r="BH345" i="4"/>
  <c r="BG345" i="4"/>
  <c r="BE345" i="4"/>
  <c r="T345" i="4"/>
  <c r="R345" i="4"/>
  <c r="P345" i="4"/>
  <c r="BK345" i="4"/>
  <c r="J345" i="4"/>
  <c r="BF345" i="4" s="1"/>
  <c r="BI344" i="4"/>
  <c r="BH344" i="4"/>
  <c r="BG344" i="4"/>
  <c r="BE344" i="4"/>
  <c r="T344" i="4"/>
  <c r="R344" i="4"/>
  <c r="P344" i="4"/>
  <c r="BK344" i="4"/>
  <c r="J344" i="4"/>
  <c r="BF344" i="4" s="1"/>
  <c r="BI340" i="4"/>
  <c r="BH340" i="4"/>
  <c r="BG340" i="4"/>
  <c r="BE340" i="4"/>
  <c r="T340" i="4"/>
  <c r="R340" i="4"/>
  <c r="P340" i="4"/>
  <c r="BK340" i="4"/>
  <c r="J340" i="4"/>
  <c r="BF340" i="4" s="1"/>
  <c r="BI338" i="4"/>
  <c r="BH338" i="4"/>
  <c r="BG338" i="4"/>
  <c r="BE338" i="4"/>
  <c r="T338" i="4"/>
  <c r="R338" i="4"/>
  <c r="P338" i="4"/>
  <c r="BK338" i="4"/>
  <c r="J338" i="4"/>
  <c r="BF338" i="4" s="1"/>
  <c r="BI337" i="4"/>
  <c r="BH337" i="4"/>
  <c r="BG337" i="4"/>
  <c r="BE337" i="4"/>
  <c r="T337" i="4"/>
  <c r="R337" i="4"/>
  <c r="P337" i="4"/>
  <c r="BK337" i="4"/>
  <c r="J337" i="4"/>
  <c r="BF337" i="4" s="1"/>
  <c r="BI335" i="4"/>
  <c r="BH335" i="4"/>
  <c r="BG335" i="4"/>
  <c r="BE335" i="4"/>
  <c r="T335" i="4"/>
  <c r="R335" i="4"/>
  <c r="P335" i="4"/>
  <c r="BK335" i="4"/>
  <c r="J335" i="4"/>
  <c r="BF335" i="4"/>
  <c r="BI330" i="4"/>
  <c r="BH330" i="4"/>
  <c r="BG330" i="4"/>
  <c r="BE330" i="4"/>
  <c r="T330" i="4"/>
  <c r="T327" i="4" s="1"/>
  <c r="R330" i="4"/>
  <c r="P330" i="4"/>
  <c r="BK330" i="4"/>
  <c r="J330" i="4"/>
  <c r="BF330" i="4" s="1"/>
  <c r="BI328" i="4"/>
  <c r="BH328" i="4"/>
  <c r="BG328" i="4"/>
  <c r="BE328" i="4"/>
  <c r="T328" i="4"/>
  <c r="R328" i="4"/>
  <c r="P328" i="4"/>
  <c r="BK328" i="4"/>
  <c r="J328" i="4"/>
  <c r="BF328" i="4" s="1"/>
  <c r="BI326" i="4"/>
  <c r="BH326" i="4"/>
  <c r="BG326" i="4"/>
  <c r="BE326" i="4"/>
  <c r="T326" i="4"/>
  <c r="R326" i="4"/>
  <c r="R317" i="4" s="1"/>
  <c r="P326" i="4"/>
  <c r="BK326" i="4"/>
  <c r="J326" i="4"/>
  <c r="BF326" i="4"/>
  <c r="BI324" i="4"/>
  <c r="BH324" i="4"/>
  <c r="BG324" i="4"/>
  <c r="BE324" i="4"/>
  <c r="T324" i="4"/>
  <c r="R324" i="4"/>
  <c r="P324" i="4"/>
  <c r="BK324" i="4"/>
  <c r="J324" i="4"/>
  <c r="BF324" i="4" s="1"/>
  <c r="BI322" i="4"/>
  <c r="BH322" i="4"/>
  <c r="BG322" i="4"/>
  <c r="BE322" i="4"/>
  <c r="T322" i="4"/>
  <c r="R322" i="4"/>
  <c r="P322" i="4"/>
  <c r="BK322" i="4"/>
  <c r="J322" i="4"/>
  <c r="BF322" i="4"/>
  <c r="BI320" i="4"/>
  <c r="BH320" i="4"/>
  <c r="BG320" i="4"/>
  <c r="BE320" i="4"/>
  <c r="T320" i="4"/>
  <c r="R320" i="4"/>
  <c r="P320" i="4"/>
  <c r="BK320" i="4"/>
  <c r="J320" i="4"/>
  <c r="BF320" i="4" s="1"/>
  <c r="BI318" i="4"/>
  <c r="BH318" i="4"/>
  <c r="BG318" i="4"/>
  <c r="BE318" i="4"/>
  <c r="T318" i="4"/>
  <c r="R318" i="4"/>
  <c r="P318" i="4"/>
  <c r="BK318" i="4"/>
  <c r="J318" i="4"/>
  <c r="BF318" i="4" s="1"/>
  <c r="BI315" i="4"/>
  <c r="BH315" i="4"/>
  <c r="BG315" i="4"/>
  <c r="BE315" i="4"/>
  <c r="T315" i="4"/>
  <c r="T314" i="4" s="1"/>
  <c r="R315" i="4"/>
  <c r="R314" i="4" s="1"/>
  <c r="P315" i="4"/>
  <c r="P314" i="4" s="1"/>
  <c r="BK315" i="4"/>
  <c r="BK314" i="4" s="1"/>
  <c r="J314" i="4" s="1"/>
  <c r="J62" i="4" s="1"/>
  <c r="J315" i="4"/>
  <c r="BF315" i="4"/>
  <c r="BI313" i="4"/>
  <c r="BH313" i="4"/>
  <c r="BG313" i="4"/>
  <c r="BE313" i="4"/>
  <c r="T313" i="4"/>
  <c r="R313" i="4"/>
  <c r="P313" i="4"/>
  <c r="BK313" i="4"/>
  <c r="J313" i="4"/>
  <c r="BF313" i="4" s="1"/>
  <c r="BI311" i="4"/>
  <c r="BH311" i="4"/>
  <c r="BG311" i="4"/>
  <c r="BE311" i="4"/>
  <c r="T311" i="4"/>
  <c r="R311" i="4"/>
  <c r="P311" i="4"/>
  <c r="P305" i="4" s="1"/>
  <c r="BK311" i="4"/>
  <c r="J311" i="4"/>
  <c r="BF311" i="4"/>
  <c r="BI310" i="4"/>
  <c r="BH310" i="4"/>
  <c r="BG310" i="4"/>
  <c r="BE310" i="4"/>
  <c r="T310" i="4"/>
  <c r="R310" i="4"/>
  <c r="P310" i="4"/>
  <c r="BK310" i="4"/>
  <c r="J310" i="4"/>
  <c r="BF310" i="4" s="1"/>
  <c r="BI308" i="4"/>
  <c r="BH308" i="4"/>
  <c r="BG308" i="4"/>
  <c r="BE308" i="4"/>
  <c r="T308" i="4"/>
  <c r="R308" i="4"/>
  <c r="P308" i="4"/>
  <c r="BK308" i="4"/>
  <c r="J308" i="4"/>
  <c r="BF308" i="4"/>
  <c r="BI307" i="4"/>
  <c r="BH307" i="4"/>
  <c r="BG307" i="4"/>
  <c r="BE307" i="4"/>
  <c r="T307" i="4"/>
  <c r="R307" i="4"/>
  <c r="P307" i="4"/>
  <c r="BK307" i="4"/>
  <c r="J307" i="4"/>
  <c r="BF307" i="4" s="1"/>
  <c r="BI306" i="4"/>
  <c r="BH306" i="4"/>
  <c r="BG306" i="4"/>
  <c r="BE306" i="4"/>
  <c r="T306" i="4"/>
  <c r="T305" i="4" s="1"/>
  <c r="R306" i="4"/>
  <c r="P306" i="4"/>
  <c r="BK306" i="4"/>
  <c r="J306" i="4"/>
  <c r="BF306" i="4" s="1"/>
  <c r="BI301" i="4"/>
  <c r="BH301" i="4"/>
  <c r="BG301" i="4"/>
  <c r="BE301" i="4"/>
  <c r="T301" i="4"/>
  <c r="R301" i="4"/>
  <c r="P301" i="4"/>
  <c r="BK301" i="4"/>
  <c r="J301" i="4"/>
  <c r="BF301" i="4"/>
  <c r="BI299" i="4"/>
  <c r="BH299" i="4"/>
  <c r="BG299" i="4"/>
  <c r="BE299" i="4"/>
  <c r="T299" i="4"/>
  <c r="R299" i="4"/>
  <c r="P299" i="4"/>
  <c r="BK299" i="4"/>
  <c r="J299" i="4"/>
  <c r="BF299" i="4" s="1"/>
  <c r="BI297" i="4"/>
  <c r="BH297" i="4"/>
  <c r="BG297" i="4"/>
  <c r="BE297" i="4"/>
  <c r="T297" i="4"/>
  <c r="R297" i="4"/>
  <c r="P297" i="4"/>
  <c r="BK297" i="4"/>
  <c r="J297" i="4"/>
  <c r="BF297" i="4" s="1"/>
  <c r="BI295" i="4"/>
  <c r="BH295" i="4"/>
  <c r="BG295" i="4"/>
  <c r="BE295" i="4"/>
  <c r="T295" i="4"/>
  <c r="R295" i="4"/>
  <c r="P295" i="4"/>
  <c r="BK295" i="4"/>
  <c r="J295" i="4"/>
  <c r="BF295" i="4" s="1"/>
  <c r="BI294" i="4"/>
  <c r="BH294" i="4"/>
  <c r="BG294" i="4"/>
  <c r="BE294" i="4"/>
  <c r="T294" i="4"/>
  <c r="R294" i="4"/>
  <c r="P294" i="4"/>
  <c r="BK294" i="4"/>
  <c r="J294" i="4"/>
  <c r="BF294" i="4" s="1"/>
  <c r="BI292" i="4"/>
  <c r="BH292" i="4"/>
  <c r="BG292" i="4"/>
  <c r="BE292" i="4"/>
  <c r="T292" i="4"/>
  <c r="R292" i="4"/>
  <c r="P292" i="4"/>
  <c r="BK292" i="4"/>
  <c r="J292" i="4"/>
  <c r="BF292" i="4" s="1"/>
  <c r="BI290" i="4"/>
  <c r="BH290" i="4"/>
  <c r="BG290" i="4"/>
  <c r="BE290" i="4"/>
  <c r="T290" i="4"/>
  <c r="R290" i="4"/>
  <c r="P290" i="4"/>
  <c r="BK290" i="4"/>
  <c r="J290" i="4"/>
  <c r="BF290" i="4"/>
  <c r="BI288" i="4"/>
  <c r="BH288" i="4"/>
  <c r="BG288" i="4"/>
  <c r="BE288" i="4"/>
  <c r="T288" i="4"/>
  <c r="R288" i="4"/>
  <c r="P288" i="4"/>
  <c r="BK288" i="4"/>
  <c r="J288" i="4"/>
  <c r="BF288" i="4" s="1"/>
  <c r="BI286" i="4"/>
  <c r="BH286" i="4"/>
  <c r="BG286" i="4"/>
  <c r="BE286" i="4"/>
  <c r="T286" i="4"/>
  <c r="R286" i="4"/>
  <c r="P286" i="4"/>
  <c r="BK286" i="4"/>
  <c r="J286" i="4"/>
  <c r="BF286" i="4"/>
  <c r="BI285" i="4"/>
  <c r="BH285" i="4"/>
  <c r="BG285" i="4"/>
  <c r="BE285" i="4"/>
  <c r="T285" i="4"/>
  <c r="R285" i="4"/>
  <c r="P285" i="4"/>
  <c r="BK285" i="4"/>
  <c r="J285" i="4"/>
  <c r="BF285" i="4" s="1"/>
  <c r="BI283" i="4"/>
  <c r="BH283" i="4"/>
  <c r="BG283" i="4"/>
  <c r="BE283" i="4"/>
  <c r="T283" i="4"/>
  <c r="R283" i="4"/>
  <c r="P283" i="4"/>
  <c r="BK283" i="4"/>
  <c r="J283" i="4"/>
  <c r="BF283" i="4" s="1"/>
  <c r="BI282" i="4"/>
  <c r="BH282" i="4"/>
  <c r="BG282" i="4"/>
  <c r="BE282" i="4"/>
  <c r="T282" i="4"/>
  <c r="R282" i="4"/>
  <c r="P282" i="4"/>
  <c r="BK282" i="4"/>
  <c r="J282" i="4"/>
  <c r="BF282" i="4" s="1"/>
  <c r="BI281" i="4"/>
  <c r="BH281" i="4"/>
  <c r="BG281" i="4"/>
  <c r="BE281" i="4"/>
  <c r="T281" i="4"/>
  <c r="R281" i="4"/>
  <c r="P281" i="4"/>
  <c r="BK281" i="4"/>
  <c r="J281" i="4"/>
  <c r="BF281" i="4" s="1"/>
  <c r="BI279" i="4"/>
  <c r="BH279" i="4"/>
  <c r="BG279" i="4"/>
  <c r="BE279" i="4"/>
  <c r="T279" i="4"/>
  <c r="R279" i="4"/>
  <c r="P279" i="4"/>
  <c r="BK279" i="4"/>
  <c r="J279" i="4"/>
  <c r="BF279" i="4" s="1"/>
  <c r="BI277" i="4"/>
  <c r="BH277" i="4"/>
  <c r="BG277" i="4"/>
  <c r="BE277" i="4"/>
  <c r="T277" i="4"/>
  <c r="R277" i="4"/>
  <c r="P277" i="4"/>
  <c r="BK277" i="4"/>
  <c r="J277" i="4"/>
  <c r="BF277" i="4"/>
  <c r="BI276" i="4"/>
  <c r="BH276" i="4"/>
  <c r="BG276" i="4"/>
  <c r="BE276" i="4"/>
  <c r="T276" i="4"/>
  <c r="R276" i="4"/>
  <c r="P276" i="4"/>
  <c r="BK276" i="4"/>
  <c r="J276" i="4"/>
  <c r="BF276" i="4" s="1"/>
  <c r="BI274" i="4"/>
  <c r="BH274" i="4"/>
  <c r="BG274" i="4"/>
  <c r="BE274" i="4"/>
  <c r="T274" i="4"/>
  <c r="R274" i="4"/>
  <c r="P274" i="4"/>
  <c r="BK274" i="4"/>
  <c r="J274" i="4"/>
  <c r="BF274" i="4"/>
  <c r="BI272" i="4"/>
  <c r="BH272" i="4"/>
  <c r="BG272" i="4"/>
  <c r="BE272" i="4"/>
  <c r="T272" i="4"/>
  <c r="T271" i="4" s="1"/>
  <c r="R272" i="4"/>
  <c r="P272" i="4"/>
  <c r="BK272" i="4"/>
  <c r="BK271" i="4"/>
  <c r="J271" i="4" s="1"/>
  <c r="J60" i="4" s="1"/>
  <c r="J272" i="4"/>
  <c r="BF272" i="4"/>
  <c r="BI269" i="4"/>
  <c r="BH269" i="4"/>
  <c r="BG269" i="4"/>
  <c r="BE269" i="4"/>
  <c r="T269" i="4"/>
  <c r="R269" i="4"/>
  <c r="P269" i="4"/>
  <c r="BK269" i="4"/>
  <c r="J269" i="4"/>
  <c r="BF269" i="4" s="1"/>
  <c r="BI268" i="4"/>
  <c r="BH268" i="4"/>
  <c r="BG268" i="4"/>
  <c r="BE268" i="4"/>
  <c r="T268" i="4"/>
  <c r="R268" i="4"/>
  <c r="P268" i="4"/>
  <c r="BK268" i="4"/>
  <c r="J268" i="4"/>
  <c r="BF268" i="4"/>
  <c r="BI266" i="4"/>
  <c r="BH266" i="4"/>
  <c r="BG266" i="4"/>
  <c r="BE266" i="4"/>
  <c r="T266" i="4"/>
  <c r="R266" i="4"/>
  <c r="P266" i="4"/>
  <c r="BK266" i="4"/>
  <c r="J266" i="4"/>
  <c r="BF266" i="4" s="1"/>
  <c r="BI264" i="4"/>
  <c r="BH264" i="4"/>
  <c r="BG264" i="4"/>
  <c r="BE264" i="4"/>
  <c r="T264" i="4"/>
  <c r="R264" i="4"/>
  <c r="P264" i="4"/>
  <c r="BK264" i="4"/>
  <c r="J264" i="4"/>
  <c r="BF264" i="4"/>
  <c r="BI262" i="4"/>
  <c r="BH262" i="4"/>
  <c r="BG262" i="4"/>
  <c r="BE262" i="4"/>
  <c r="T262" i="4"/>
  <c r="R262" i="4"/>
  <c r="P262" i="4"/>
  <c r="BK262" i="4"/>
  <c r="J262" i="4"/>
  <c r="BF262" i="4" s="1"/>
  <c r="BI260" i="4"/>
  <c r="BH260" i="4"/>
  <c r="BG260" i="4"/>
  <c r="BE260" i="4"/>
  <c r="T260" i="4"/>
  <c r="R260" i="4"/>
  <c r="P260" i="4"/>
  <c r="BK260" i="4"/>
  <c r="J260" i="4"/>
  <c r="BF260" i="4" s="1"/>
  <c r="BI258" i="4"/>
  <c r="BH258" i="4"/>
  <c r="BG258" i="4"/>
  <c r="BE258" i="4"/>
  <c r="T258" i="4"/>
  <c r="R258" i="4"/>
  <c r="P258" i="4"/>
  <c r="BK258" i="4"/>
  <c r="J258" i="4"/>
  <c r="BF258" i="4" s="1"/>
  <c r="BI256" i="4"/>
  <c r="BH256" i="4"/>
  <c r="BG256" i="4"/>
  <c r="BE256" i="4"/>
  <c r="T256" i="4"/>
  <c r="R256" i="4"/>
  <c r="P256" i="4"/>
  <c r="BK256" i="4"/>
  <c r="J256" i="4"/>
  <c r="BF256" i="4" s="1"/>
  <c r="BI254" i="4"/>
  <c r="BH254" i="4"/>
  <c r="BG254" i="4"/>
  <c r="BE254" i="4"/>
  <c r="T254" i="4"/>
  <c r="R254" i="4"/>
  <c r="P254" i="4"/>
  <c r="BK254" i="4"/>
  <c r="J254" i="4"/>
  <c r="BF254" i="4" s="1"/>
  <c r="BI252" i="4"/>
  <c r="BH252" i="4"/>
  <c r="BG252" i="4"/>
  <c r="BE252" i="4"/>
  <c r="T252" i="4"/>
  <c r="R252" i="4"/>
  <c r="P252" i="4"/>
  <c r="BK252" i="4"/>
  <c r="J252" i="4"/>
  <c r="BF252" i="4"/>
  <c r="BI248" i="4"/>
  <c r="BH248" i="4"/>
  <c r="BG248" i="4"/>
  <c r="BE248" i="4"/>
  <c r="T248" i="4"/>
  <c r="R248" i="4"/>
  <c r="P248" i="4"/>
  <c r="BK248" i="4"/>
  <c r="J248" i="4"/>
  <c r="BF248" i="4" s="1"/>
  <c r="BI245" i="4"/>
  <c r="BH245" i="4"/>
  <c r="BG245" i="4"/>
  <c r="BE245" i="4"/>
  <c r="T245" i="4"/>
  <c r="R245" i="4"/>
  <c r="P245" i="4"/>
  <c r="BK245" i="4"/>
  <c r="J245" i="4"/>
  <c r="BF245" i="4"/>
  <c r="BI243" i="4"/>
  <c r="BH243" i="4"/>
  <c r="BG243" i="4"/>
  <c r="BE243" i="4"/>
  <c r="T243" i="4"/>
  <c r="R243" i="4"/>
  <c r="P243" i="4"/>
  <c r="BK243" i="4"/>
  <c r="J243" i="4"/>
  <c r="BF243" i="4" s="1"/>
  <c r="BI231" i="4"/>
  <c r="BH231" i="4"/>
  <c r="BG231" i="4"/>
  <c r="BE231" i="4"/>
  <c r="T231" i="4"/>
  <c r="R231" i="4"/>
  <c r="P231" i="4"/>
  <c r="BK231" i="4"/>
  <c r="J231" i="4"/>
  <c r="BF231" i="4" s="1"/>
  <c r="BI229" i="4"/>
  <c r="BH229" i="4"/>
  <c r="BG229" i="4"/>
  <c r="BE229" i="4"/>
  <c r="T229" i="4"/>
  <c r="R229" i="4"/>
  <c r="P229" i="4"/>
  <c r="BK229" i="4"/>
  <c r="J229" i="4"/>
  <c r="BF229" i="4"/>
  <c r="BI215" i="4"/>
  <c r="BH215" i="4"/>
  <c r="BG215" i="4"/>
  <c r="BE215" i="4"/>
  <c r="T215" i="4"/>
  <c r="R215" i="4"/>
  <c r="P215" i="4"/>
  <c r="BK215" i="4"/>
  <c r="J215" i="4"/>
  <c r="BF215" i="4" s="1"/>
  <c r="BI213" i="4"/>
  <c r="BH213" i="4"/>
  <c r="BG213" i="4"/>
  <c r="BE213" i="4"/>
  <c r="T213" i="4"/>
  <c r="R213" i="4"/>
  <c r="P213" i="4"/>
  <c r="BK213" i="4"/>
  <c r="J213" i="4"/>
  <c r="BF213" i="4"/>
  <c r="BI211" i="4"/>
  <c r="BH211" i="4"/>
  <c r="BG211" i="4"/>
  <c r="BE211" i="4"/>
  <c r="T211" i="4"/>
  <c r="R211" i="4"/>
  <c r="P211" i="4"/>
  <c r="BK211" i="4"/>
  <c r="J211" i="4"/>
  <c r="BF211" i="4" s="1"/>
  <c r="BI209" i="4"/>
  <c r="BH209" i="4"/>
  <c r="BG209" i="4"/>
  <c r="BE209" i="4"/>
  <c r="T209" i="4"/>
  <c r="R209" i="4"/>
  <c r="P209" i="4"/>
  <c r="BK209" i="4"/>
  <c r="J209" i="4"/>
  <c r="BF209" i="4"/>
  <c r="BI196" i="4"/>
  <c r="BH196" i="4"/>
  <c r="BG196" i="4"/>
  <c r="BE196" i="4"/>
  <c r="T196" i="4"/>
  <c r="R196" i="4"/>
  <c r="P196" i="4"/>
  <c r="BK196" i="4"/>
  <c r="J196" i="4"/>
  <c r="BF196" i="4" s="1"/>
  <c r="BI194" i="4"/>
  <c r="BH194" i="4"/>
  <c r="BG194" i="4"/>
  <c r="BE194" i="4"/>
  <c r="T194" i="4"/>
  <c r="R194" i="4"/>
  <c r="P194" i="4"/>
  <c r="BK194" i="4"/>
  <c r="J194" i="4"/>
  <c r="BF194" i="4"/>
  <c r="BI192" i="4"/>
  <c r="BH192" i="4"/>
  <c r="BG192" i="4"/>
  <c r="BE192" i="4"/>
  <c r="T192" i="4"/>
  <c r="R192" i="4"/>
  <c r="P192" i="4"/>
  <c r="BK192" i="4"/>
  <c r="J192" i="4"/>
  <c r="BF192" i="4" s="1"/>
  <c r="BI190" i="4"/>
  <c r="BH190" i="4"/>
  <c r="BG190" i="4"/>
  <c r="BE190" i="4"/>
  <c r="T190" i="4"/>
  <c r="R190" i="4"/>
  <c r="P190" i="4"/>
  <c r="BK190" i="4"/>
  <c r="J190" i="4"/>
  <c r="BF190" i="4"/>
  <c r="BI188" i="4"/>
  <c r="BH188" i="4"/>
  <c r="BG188" i="4"/>
  <c r="BE188" i="4"/>
  <c r="T188" i="4"/>
  <c r="R188" i="4"/>
  <c r="P188" i="4"/>
  <c r="BK188" i="4"/>
  <c r="J188" i="4"/>
  <c r="BF188" i="4" s="1"/>
  <c r="BI178" i="4"/>
  <c r="BH178" i="4"/>
  <c r="BG178" i="4"/>
  <c r="BE178" i="4"/>
  <c r="T178" i="4"/>
  <c r="R178" i="4"/>
  <c r="P178" i="4"/>
  <c r="BK178" i="4"/>
  <c r="J178" i="4"/>
  <c r="BF178" i="4"/>
  <c r="BI177" i="4"/>
  <c r="BH177" i="4"/>
  <c r="BG177" i="4"/>
  <c r="BE177" i="4"/>
  <c r="T177" i="4"/>
  <c r="R177" i="4"/>
  <c r="P177" i="4"/>
  <c r="BK177" i="4"/>
  <c r="J177" i="4"/>
  <c r="BF177" i="4" s="1"/>
  <c r="BI175" i="4"/>
  <c r="BH175" i="4"/>
  <c r="BG175" i="4"/>
  <c r="BE175" i="4"/>
  <c r="T175" i="4"/>
  <c r="R175" i="4"/>
  <c r="P175" i="4"/>
  <c r="BK175" i="4"/>
  <c r="J175" i="4"/>
  <c r="BF175" i="4"/>
  <c r="BI173" i="4"/>
  <c r="BH173" i="4"/>
  <c r="BG173" i="4"/>
  <c r="BE173" i="4"/>
  <c r="T173" i="4"/>
  <c r="R173" i="4"/>
  <c r="P173" i="4"/>
  <c r="BK173" i="4"/>
  <c r="J173" i="4"/>
  <c r="BF173" i="4" s="1"/>
  <c r="BI169" i="4"/>
  <c r="BH169" i="4"/>
  <c r="BG169" i="4"/>
  <c r="BE169" i="4"/>
  <c r="T169" i="4"/>
  <c r="R169" i="4"/>
  <c r="P169" i="4"/>
  <c r="BK169" i="4"/>
  <c r="J169" i="4"/>
  <c r="BF169" i="4"/>
  <c r="BI165" i="4"/>
  <c r="BH165" i="4"/>
  <c r="BG165" i="4"/>
  <c r="BE165" i="4"/>
  <c r="T165" i="4"/>
  <c r="R165" i="4"/>
  <c r="P165" i="4"/>
  <c r="BK165" i="4"/>
  <c r="J165" i="4"/>
  <c r="BF165" i="4" s="1"/>
  <c r="BI163" i="4"/>
  <c r="BH163" i="4"/>
  <c r="BG163" i="4"/>
  <c r="BE163" i="4"/>
  <c r="T163" i="4"/>
  <c r="R163" i="4"/>
  <c r="P163" i="4"/>
  <c r="BK163" i="4"/>
  <c r="J163" i="4"/>
  <c r="BF163" i="4"/>
  <c r="BI161" i="4"/>
  <c r="BH161" i="4"/>
  <c r="BG161" i="4"/>
  <c r="BE161" i="4"/>
  <c r="T161" i="4"/>
  <c r="R161" i="4"/>
  <c r="P161" i="4"/>
  <c r="BK161" i="4"/>
  <c r="J161" i="4"/>
  <c r="BF161" i="4" s="1"/>
  <c r="BI159" i="4"/>
  <c r="BH159" i="4"/>
  <c r="BG159" i="4"/>
  <c r="BE159" i="4"/>
  <c r="T159" i="4"/>
  <c r="R159" i="4"/>
  <c r="P159" i="4"/>
  <c r="BK159" i="4"/>
  <c r="J159" i="4"/>
  <c r="BF159" i="4"/>
  <c r="BI157" i="4"/>
  <c r="BH157" i="4"/>
  <c r="BG157" i="4"/>
  <c r="BE157" i="4"/>
  <c r="T157" i="4"/>
  <c r="R157" i="4"/>
  <c r="P157" i="4"/>
  <c r="BK157" i="4"/>
  <c r="J157" i="4"/>
  <c r="BF157" i="4" s="1"/>
  <c r="BI155" i="4"/>
  <c r="BH155" i="4"/>
  <c r="BG155" i="4"/>
  <c r="BE155" i="4"/>
  <c r="T155" i="4"/>
  <c r="R155" i="4"/>
  <c r="P155" i="4"/>
  <c r="BK155" i="4"/>
  <c r="J155" i="4"/>
  <c r="BF155" i="4"/>
  <c r="BI153" i="4"/>
  <c r="BH153" i="4"/>
  <c r="BG153" i="4"/>
  <c r="BE153" i="4"/>
  <c r="T153" i="4"/>
  <c r="R153" i="4"/>
  <c r="P153" i="4"/>
  <c r="BK153" i="4"/>
  <c r="J153" i="4"/>
  <c r="BF153" i="4" s="1"/>
  <c r="BI151" i="4"/>
  <c r="BH151" i="4"/>
  <c r="BG151" i="4"/>
  <c r="BE151" i="4"/>
  <c r="T151" i="4"/>
  <c r="R151" i="4"/>
  <c r="P151" i="4"/>
  <c r="BK151" i="4"/>
  <c r="J151" i="4"/>
  <c r="BF151" i="4"/>
  <c r="BI146" i="4"/>
  <c r="BH146" i="4"/>
  <c r="BG146" i="4"/>
  <c r="BE146" i="4"/>
  <c r="T146" i="4"/>
  <c r="R146" i="4"/>
  <c r="P146" i="4"/>
  <c r="BK146" i="4"/>
  <c r="J146" i="4"/>
  <c r="BF146" i="4" s="1"/>
  <c r="BI144" i="4"/>
  <c r="BH144" i="4"/>
  <c r="BG144" i="4"/>
  <c r="BE144" i="4"/>
  <c r="T144" i="4"/>
  <c r="R144" i="4"/>
  <c r="P144" i="4"/>
  <c r="BK144" i="4"/>
  <c r="J144" i="4"/>
  <c r="BF144" i="4"/>
  <c r="BI142" i="4"/>
  <c r="BH142" i="4"/>
  <c r="BG142" i="4"/>
  <c r="BE142" i="4"/>
  <c r="T142" i="4"/>
  <c r="R142" i="4"/>
  <c r="P142" i="4"/>
  <c r="BK142" i="4"/>
  <c r="J142" i="4"/>
  <c r="BF142" i="4" s="1"/>
  <c r="BI139" i="4"/>
  <c r="BH139" i="4"/>
  <c r="BG139" i="4"/>
  <c r="BE139" i="4"/>
  <c r="T139" i="4"/>
  <c r="R139" i="4"/>
  <c r="P139" i="4"/>
  <c r="BK139" i="4"/>
  <c r="J139" i="4"/>
  <c r="BF139" i="4"/>
  <c r="BI135" i="4"/>
  <c r="BH135" i="4"/>
  <c r="BG135" i="4"/>
  <c r="BE135" i="4"/>
  <c r="T135" i="4"/>
  <c r="R135" i="4"/>
  <c r="P135" i="4"/>
  <c r="BK135" i="4"/>
  <c r="J135" i="4"/>
  <c r="BF135" i="4" s="1"/>
  <c r="BI133" i="4"/>
  <c r="BH133" i="4"/>
  <c r="BG133" i="4"/>
  <c r="BE133" i="4"/>
  <c r="T133" i="4"/>
  <c r="R133" i="4"/>
  <c r="P133" i="4"/>
  <c r="BK133" i="4"/>
  <c r="J133" i="4"/>
  <c r="BF133" i="4"/>
  <c r="BI131" i="4"/>
  <c r="BH131" i="4"/>
  <c r="BG131" i="4"/>
  <c r="BE131" i="4"/>
  <c r="T131" i="4"/>
  <c r="R131" i="4"/>
  <c r="P131" i="4"/>
  <c r="BK131" i="4"/>
  <c r="J131" i="4"/>
  <c r="BF131" i="4" s="1"/>
  <c r="BI128" i="4"/>
  <c r="BH128" i="4"/>
  <c r="BG128" i="4"/>
  <c r="BE128" i="4"/>
  <c r="T128" i="4"/>
  <c r="R128" i="4"/>
  <c r="P128" i="4"/>
  <c r="BK128" i="4"/>
  <c r="J128" i="4"/>
  <c r="BF128" i="4"/>
  <c r="BI126" i="4"/>
  <c r="BH126" i="4"/>
  <c r="BG126" i="4"/>
  <c r="BE126" i="4"/>
  <c r="T126" i="4"/>
  <c r="R126" i="4"/>
  <c r="P126" i="4"/>
  <c r="BK126" i="4"/>
  <c r="J126" i="4"/>
  <c r="BF126" i="4" s="1"/>
  <c r="BI123" i="4"/>
  <c r="BH123" i="4"/>
  <c r="BG123" i="4"/>
  <c r="BE123" i="4"/>
  <c r="T123" i="4"/>
  <c r="R123" i="4"/>
  <c r="P123" i="4"/>
  <c r="BK123" i="4"/>
  <c r="J123" i="4"/>
  <c r="BF123" i="4"/>
  <c r="BI120" i="4"/>
  <c r="BH120" i="4"/>
  <c r="BG120" i="4"/>
  <c r="BE120" i="4"/>
  <c r="T120" i="4"/>
  <c r="R120" i="4"/>
  <c r="P120" i="4"/>
  <c r="BK120" i="4"/>
  <c r="J120" i="4"/>
  <c r="BF120" i="4" s="1"/>
  <c r="BI117" i="4"/>
  <c r="BH117" i="4"/>
  <c r="BG117" i="4"/>
  <c r="BE117" i="4"/>
  <c r="T117" i="4"/>
  <c r="R117" i="4"/>
  <c r="P117" i="4"/>
  <c r="BK117" i="4"/>
  <c r="J117" i="4"/>
  <c r="BF117" i="4"/>
  <c r="BI116" i="4"/>
  <c r="BH116" i="4"/>
  <c r="BG116" i="4"/>
  <c r="BE116" i="4"/>
  <c r="T116" i="4"/>
  <c r="R116" i="4"/>
  <c r="P116" i="4"/>
  <c r="BK116" i="4"/>
  <c r="J116" i="4"/>
  <c r="BF116" i="4" s="1"/>
  <c r="BI114" i="4"/>
  <c r="BH114" i="4"/>
  <c r="BG114" i="4"/>
  <c r="BE114" i="4"/>
  <c r="T114" i="4"/>
  <c r="R114" i="4"/>
  <c r="P114" i="4"/>
  <c r="BK114" i="4"/>
  <c r="J114" i="4"/>
  <c r="BF114" i="4"/>
  <c r="BI111" i="4"/>
  <c r="BH111" i="4"/>
  <c r="BG111" i="4"/>
  <c r="BE111" i="4"/>
  <c r="T111" i="4"/>
  <c r="R111" i="4"/>
  <c r="P111" i="4"/>
  <c r="BK111" i="4"/>
  <c r="J111" i="4"/>
  <c r="BF111" i="4" s="1"/>
  <c r="BI109" i="4"/>
  <c r="BH109" i="4"/>
  <c r="BG109" i="4"/>
  <c r="BE109" i="4"/>
  <c r="T109" i="4"/>
  <c r="R109" i="4"/>
  <c r="P109" i="4"/>
  <c r="BK109" i="4"/>
  <c r="J109" i="4"/>
  <c r="BF109" i="4"/>
  <c r="BI107" i="4"/>
  <c r="BH107" i="4"/>
  <c r="BG107" i="4"/>
  <c r="BE107" i="4"/>
  <c r="F30" i="4" s="1"/>
  <c r="AZ56" i="1" s="1"/>
  <c r="T107" i="4"/>
  <c r="R107" i="4"/>
  <c r="P107" i="4"/>
  <c r="BK107" i="4"/>
  <c r="J107" i="4"/>
  <c r="BF107" i="4" s="1"/>
  <c r="BI105" i="4"/>
  <c r="BH105" i="4"/>
  <c r="BG105" i="4"/>
  <c r="BE105" i="4"/>
  <c r="T105" i="4"/>
  <c r="R105" i="4"/>
  <c r="P105" i="4"/>
  <c r="P100" i="4" s="1"/>
  <c r="BK105" i="4"/>
  <c r="J105" i="4"/>
  <c r="BF105" i="4"/>
  <c r="BI103" i="4"/>
  <c r="BH103" i="4"/>
  <c r="BG103" i="4"/>
  <c r="BE103" i="4"/>
  <c r="T103" i="4"/>
  <c r="R103" i="4"/>
  <c r="P103" i="4"/>
  <c r="BK103" i="4"/>
  <c r="J103" i="4"/>
  <c r="BF103" i="4" s="1"/>
  <c r="BI101" i="4"/>
  <c r="BH101" i="4"/>
  <c r="BG101" i="4"/>
  <c r="BE101" i="4"/>
  <c r="T101" i="4"/>
  <c r="R101" i="4"/>
  <c r="P101" i="4"/>
  <c r="BK101" i="4"/>
  <c r="J101" i="4"/>
  <c r="BF101" i="4" s="1"/>
  <c r="J31" i="4" s="1"/>
  <c r="AW56" i="1" s="1"/>
  <c r="BI98" i="4"/>
  <c r="BH98" i="4"/>
  <c r="BG98" i="4"/>
  <c r="F32" i="4" s="1"/>
  <c r="BB56" i="1" s="1"/>
  <c r="BB55" i="1" s="1"/>
  <c r="AX55" i="1" s="1"/>
  <c r="BE98" i="4"/>
  <c r="T98" i="4"/>
  <c r="R98" i="4"/>
  <c r="P98" i="4"/>
  <c r="BK98" i="4"/>
  <c r="J98" i="4"/>
  <c r="BF98" i="4"/>
  <c r="BI96" i="4"/>
  <c r="F34" i="4" s="1"/>
  <c r="BD56" i="1" s="1"/>
  <c r="BD55" i="1" s="1"/>
  <c r="BH96" i="4"/>
  <c r="BG96" i="4"/>
  <c r="BE96" i="4"/>
  <c r="T96" i="4"/>
  <c r="T95" i="4"/>
  <c r="R96" i="4"/>
  <c r="R95" i="4"/>
  <c r="P96" i="4"/>
  <c r="P95" i="4"/>
  <c r="BK96" i="4"/>
  <c r="BK95" i="4" s="1"/>
  <c r="J96" i="4"/>
  <c r="BF96" i="4"/>
  <c r="J89" i="4"/>
  <c r="F89" i="4"/>
  <c r="F87" i="4"/>
  <c r="E85" i="4"/>
  <c r="J51" i="4"/>
  <c r="F51" i="4"/>
  <c r="F49" i="4"/>
  <c r="E47" i="4"/>
  <c r="J18" i="4"/>
  <c r="E18" i="4"/>
  <c r="F52" i="4" s="1"/>
  <c r="F90" i="4"/>
  <c r="J17" i="4"/>
  <c r="J12" i="4"/>
  <c r="J49" i="4" s="1"/>
  <c r="E7" i="4"/>
  <c r="E83" i="4"/>
  <c r="E45" i="4"/>
  <c r="AY54" i="1"/>
  <c r="AX54" i="1"/>
  <c r="BI123" i="3"/>
  <c r="BH123" i="3"/>
  <c r="BG123" i="3"/>
  <c r="BE123" i="3"/>
  <c r="T123" i="3"/>
  <c r="R123" i="3"/>
  <c r="P123" i="3"/>
  <c r="BK123" i="3"/>
  <c r="J123" i="3"/>
  <c r="BF123" i="3" s="1"/>
  <c r="BI122" i="3"/>
  <c r="BH122" i="3"/>
  <c r="BG122" i="3"/>
  <c r="BE122" i="3"/>
  <c r="T122" i="3"/>
  <c r="R122" i="3"/>
  <c r="P122" i="3"/>
  <c r="P119" i="3" s="1"/>
  <c r="BK122" i="3"/>
  <c r="J122" i="3"/>
  <c r="BF122" i="3"/>
  <c r="BI121" i="3"/>
  <c r="BH121" i="3"/>
  <c r="BG121" i="3"/>
  <c r="BE121" i="3"/>
  <c r="T121" i="3"/>
  <c r="R121" i="3"/>
  <c r="P121" i="3"/>
  <c r="BK121" i="3"/>
  <c r="J121" i="3"/>
  <c r="BF121" i="3" s="1"/>
  <c r="BI120" i="3"/>
  <c r="BH120" i="3"/>
  <c r="BG120" i="3"/>
  <c r="BE120" i="3"/>
  <c r="T120" i="3"/>
  <c r="R120" i="3"/>
  <c r="R119" i="3" s="1"/>
  <c r="P120" i="3"/>
  <c r="BK120" i="3"/>
  <c r="BK119" i="3"/>
  <c r="J119" i="3" s="1"/>
  <c r="J65" i="3" s="1"/>
  <c r="J120" i="3"/>
  <c r="BF120" i="3"/>
  <c r="BI118" i="3"/>
  <c r="BH118" i="3"/>
  <c r="BG118" i="3"/>
  <c r="BE118" i="3"/>
  <c r="T118" i="3"/>
  <c r="R118" i="3"/>
  <c r="P118" i="3"/>
  <c r="BK118" i="3"/>
  <c r="J118" i="3"/>
  <c r="BF118" i="3"/>
  <c r="BI117" i="3"/>
  <c r="BH117" i="3"/>
  <c r="BG117" i="3"/>
  <c r="BE117" i="3"/>
  <c r="T117" i="3"/>
  <c r="R117" i="3"/>
  <c r="P117" i="3"/>
  <c r="BK117" i="3"/>
  <c r="J117" i="3"/>
  <c r="BF117" i="3" s="1"/>
  <c r="BI116" i="3"/>
  <c r="BH116" i="3"/>
  <c r="BG116" i="3"/>
  <c r="BE116" i="3"/>
  <c r="T116" i="3"/>
  <c r="R116" i="3"/>
  <c r="P116" i="3"/>
  <c r="BK116" i="3"/>
  <c r="J116" i="3"/>
  <c r="BF116" i="3"/>
  <c r="BI115" i="3"/>
  <c r="BH115" i="3"/>
  <c r="BG115" i="3"/>
  <c r="BE115" i="3"/>
  <c r="T115" i="3"/>
  <c r="R115" i="3"/>
  <c r="P115" i="3"/>
  <c r="BK115" i="3"/>
  <c r="J115" i="3"/>
  <c r="BF115" i="3" s="1"/>
  <c r="BI114" i="3"/>
  <c r="BH114" i="3"/>
  <c r="BG114" i="3"/>
  <c r="BE114" i="3"/>
  <c r="T114" i="3"/>
  <c r="R114" i="3"/>
  <c r="P114" i="3"/>
  <c r="BK114" i="3"/>
  <c r="J114" i="3"/>
  <c r="BF114" i="3"/>
  <c r="BI113" i="3"/>
  <c r="BH113" i="3"/>
  <c r="BG113" i="3"/>
  <c r="BE113" i="3"/>
  <c r="T113" i="3"/>
  <c r="R113" i="3"/>
  <c r="P113" i="3"/>
  <c r="BK113" i="3"/>
  <c r="J113" i="3"/>
  <c r="BF113" i="3" s="1"/>
  <c r="BI112" i="3"/>
  <c r="BH112" i="3"/>
  <c r="BG112" i="3"/>
  <c r="BE112" i="3"/>
  <c r="T112" i="3"/>
  <c r="R112" i="3"/>
  <c r="P112" i="3"/>
  <c r="BK112" i="3"/>
  <c r="J112" i="3"/>
  <c r="BF112" i="3"/>
  <c r="BI111" i="3"/>
  <c r="BH111" i="3"/>
  <c r="BG111" i="3"/>
  <c r="BE111" i="3"/>
  <c r="T111" i="3"/>
  <c r="R111" i="3"/>
  <c r="P111" i="3"/>
  <c r="BK111" i="3"/>
  <c r="J111" i="3"/>
  <c r="BF111" i="3" s="1"/>
  <c r="BI110" i="3"/>
  <c r="BH110" i="3"/>
  <c r="BG110" i="3"/>
  <c r="BE110" i="3"/>
  <c r="T110" i="3"/>
  <c r="R110" i="3"/>
  <c r="P110" i="3"/>
  <c r="BK110" i="3"/>
  <c r="J110" i="3"/>
  <c r="BF110" i="3"/>
  <c r="BI109" i="3"/>
  <c r="BH109" i="3"/>
  <c r="BG109" i="3"/>
  <c r="BE109" i="3"/>
  <c r="T109" i="3"/>
  <c r="R109" i="3"/>
  <c r="P109" i="3"/>
  <c r="BK109" i="3"/>
  <c r="J109" i="3"/>
  <c r="BF109" i="3" s="1"/>
  <c r="BI108" i="3"/>
  <c r="BH108" i="3"/>
  <c r="BG108" i="3"/>
  <c r="BE108" i="3"/>
  <c r="T108" i="3"/>
  <c r="R108" i="3"/>
  <c r="P108" i="3"/>
  <c r="BK108" i="3"/>
  <c r="J108" i="3"/>
  <c r="BF108" i="3"/>
  <c r="BI107" i="3"/>
  <c r="BH107" i="3"/>
  <c r="BG107" i="3"/>
  <c r="BE107" i="3"/>
  <c r="T107" i="3"/>
  <c r="R107" i="3"/>
  <c r="P107" i="3"/>
  <c r="BK107" i="3"/>
  <c r="J107" i="3"/>
  <c r="BF107" i="3" s="1"/>
  <c r="BI106" i="3"/>
  <c r="BH106" i="3"/>
  <c r="BG106" i="3"/>
  <c r="BE106" i="3"/>
  <c r="T106" i="3"/>
  <c r="R106" i="3"/>
  <c r="P106" i="3"/>
  <c r="BK106" i="3"/>
  <c r="J106" i="3"/>
  <c r="BF106" i="3"/>
  <c r="BI105" i="3"/>
  <c r="BH105" i="3"/>
  <c r="BG105" i="3"/>
  <c r="BE105" i="3"/>
  <c r="T105" i="3"/>
  <c r="R105" i="3"/>
  <c r="P105" i="3"/>
  <c r="BK105" i="3"/>
  <c r="J105" i="3"/>
  <c r="BF105" i="3" s="1"/>
  <c r="BI104" i="3"/>
  <c r="BH104" i="3"/>
  <c r="BG104" i="3"/>
  <c r="BE104" i="3"/>
  <c r="T104" i="3"/>
  <c r="R104" i="3"/>
  <c r="P104" i="3"/>
  <c r="P101" i="3" s="1"/>
  <c r="BK104" i="3"/>
  <c r="J104" i="3"/>
  <c r="BF104" i="3"/>
  <c r="BI103" i="3"/>
  <c r="BH103" i="3"/>
  <c r="BG103" i="3"/>
  <c r="BE103" i="3"/>
  <c r="T103" i="3"/>
  <c r="T101" i="3" s="1"/>
  <c r="R103" i="3"/>
  <c r="P103" i="3"/>
  <c r="BK103" i="3"/>
  <c r="J103" i="3"/>
  <c r="BF103" i="3" s="1"/>
  <c r="BI102" i="3"/>
  <c r="BH102" i="3"/>
  <c r="BG102" i="3"/>
  <c r="BE102" i="3"/>
  <c r="T102" i="3"/>
  <c r="R102" i="3"/>
  <c r="R101" i="3" s="1"/>
  <c r="P102" i="3"/>
  <c r="BK102" i="3"/>
  <c r="BK101" i="3"/>
  <c r="J101" i="3" s="1"/>
  <c r="J64" i="3" s="1"/>
  <c r="J102" i="3"/>
  <c r="BF102" i="3"/>
  <c r="BI100" i="3"/>
  <c r="BH100" i="3"/>
  <c r="BG100" i="3"/>
  <c r="BE100" i="3"/>
  <c r="T100" i="3"/>
  <c r="R100" i="3"/>
  <c r="P100" i="3"/>
  <c r="P97" i="3" s="1"/>
  <c r="BK100" i="3"/>
  <c r="J100" i="3"/>
  <c r="BF100" i="3"/>
  <c r="BI99" i="3"/>
  <c r="BH99" i="3"/>
  <c r="F35" i="3" s="1"/>
  <c r="BC54" i="1" s="1"/>
  <c r="BG99" i="3"/>
  <c r="BE99" i="3"/>
  <c r="T99" i="3"/>
  <c r="T97" i="3" s="1"/>
  <c r="R99" i="3"/>
  <c r="P99" i="3"/>
  <c r="BK99" i="3"/>
  <c r="J99" i="3"/>
  <c r="BF99" i="3"/>
  <c r="BI98" i="3"/>
  <c r="BH98" i="3"/>
  <c r="BG98" i="3"/>
  <c r="BE98" i="3"/>
  <c r="T98" i="3"/>
  <c r="R98" i="3"/>
  <c r="R97" i="3" s="1"/>
  <c r="P98" i="3"/>
  <c r="BK98" i="3"/>
  <c r="BK97" i="3" s="1"/>
  <c r="J97" i="3" s="1"/>
  <c r="J63" i="3" s="1"/>
  <c r="J98" i="3"/>
  <c r="BF98" i="3"/>
  <c r="BI96" i="3"/>
  <c r="BH96" i="3"/>
  <c r="BG96" i="3"/>
  <c r="BE96" i="3"/>
  <c r="T96" i="3"/>
  <c r="R96" i="3"/>
  <c r="P96" i="3"/>
  <c r="BK96" i="3"/>
  <c r="J96" i="3"/>
  <c r="BF96" i="3"/>
  <c r="BI95" i="3"/>
  <c r="BH95" i="3"/>
  <c r="BG95" i="3"/>
  <c r="BE95" i="3"/>
  <c r="T95" i="3"/>
  <c r="R95" i="3"/>
  <c r="P95" i="3"/>
  <c r="BK95" i="3"/>
  <c r="J95" i="3"/>
  <c r="BF95" i="3" s="1"/>
  <c r="BI94" i="3"/>
  <c r="BH94" i="3"/>
  <c r="BG94" i="3"/>
  <c r="BE94" i="3"/>
  <c r="T94" i="3"/>
  <c r="R94" i="3"/>
  <c r="P94" i="3"/>
  <c r="P91" i="3" s="1"/>
  <c r="BK94" i="3"/>
  <c r="J94" i="3"/>
  <c r="BF94" i="3"/>
  <c r="BI93" i="3"/>
  <c r="BH93" i="3"/>
  <c r="BG93" i="3"/>
  <c r="BE93" i="3"/>
  <c r="T93" i="3"/>
  <c r="T91" i="3" s="1"/>
  <c r="R93" i="3"/>
  <c r="P93" i="3"/>
  <c r="BK93" i="3"/>
  <c r="J93" i="3"/>
  <c r="BF93" i="3" s="1"/>
  <c r="BI92" i="3"/>
  <c r="BH92" i="3"/>
  <c r="BG92" i="3"/>
  <c r="BE92" i="3"/>
  <c r="T92" i="3"/>
  <c r="R92" i="3"/>
  <c r="R91" i="3"/>
  <c r="P92" i="3"/>
  <c r="BK92" i="3"/>
  <c r="BK91" i="3" s="1"/>
  <c r="J91" i="3" s="1"/>
  <c r="J62" i="3" s="1"/>
  <c r="J92" i="3"/>
  <c r="BF92" i="3"/>
  <c r="BI90" i="3"/>
  <c r="BH90" i="3"/>
  <c r="BG90" i="3"/>
  <c r="BE90" i="3"/>
  <c r="T90" i="3"/>
  <c r="R90" i="3"/>
  <c r="P90" i="3"/>
  <c r="BK90" i="3"/>
  <c r="J90" i="3"/>
  <c r="BF90" i="3"/>
  <c r="BI89" i="3"/>
  <c r="BH89" i="3"/>
  <c r="BG89" i="3"/>
  <c r="BE89" i="3"/>
  <c r="J32" i="3" s="1"/>
  <c r="AV54" i="1" s="1"/>
  <c r="T89" i="3"/>
  <c r="T88" i="3"/>
  <c r="R89" i="3"/>
  <c r="R88" i="3" s="1"/>
  <c r="P89" i="3"/>
  <c r="P88" i="3"/>
  <c r="BK89" i="3"/>
  <c r="BK88" i="3" s="1"/>
  <c r="J89" i="3"/>
  <c r="BF89" i="3" s="1"/>
  <c r="J83" i="3"/>
  <c r="F83" i="3"/>
  <c r="F81" i="3"/>
  <c r="E79" i="3"/>
  <c r="J55" i="3"/>
  <c r="F55" i="3"/>
  <c r="F53" i="3"/>
  <c r="E51" i="3"/>
  <c r="J20" i="3"/>
  <c r="E20" i="3"/>
  <c r="J19" i="3"/>
  <c r="J14" i="3"/>
  <c r="E7" i="3"/>
  <c r="AY53" i="1"/>
  <c r="AX53" i="1"/>
  <c r="BI420" i="2"/>
  <c r="BH420" i="2"/>
  <c r="BG420" i="2"/>
  <c r="BE420" i="2"/>
  <c r="T420" i="2"/>
  <c r="T418" i="2" s="1"/>
  <c r="T415" i="2" s="1"/>
  <c r="R420" i="2"/>
  <c r="P420" i="2"/>
  <c r="BK420" i="2"/>
  <c r="J420" i="2"/>
  <c r="BF420" i="2" s="1"/>
  <c r="BI419" i="2"/>
  <c r="BH419" i="2"/>
  <c r="BG419" i="2"/>
  <c r="BE419" i="2"/>
  <c r="T419" i="2"/>
  <c r="R419" i="2"/>
  <c r="R418" i="2" s="1"/>
  <c r="R415" i="2" s="1"/>
  <c r="P419" i="2"/>
  <c r="P418" i="2"/>
  <c r="BK419" i="2"/>
  <c r="J419" i="2"/>
  <c r="BF419" i="2"/>
  <c r="BI417" i="2"/>
  <c r="BH417" i="2"/>
  <c r="BG417" i="2"/>
  <c r="BE417" i="2"/>
  <c r="T417" i="2"/>
  <c r="T416" i="2"/>
  <c r="R417" i="2"/>
  <c r="R416" i="2"/>
  <c r="P417" i="2"/>
  <c r="P416" i="2" s="1"/>
  <c r="P415" i="2" s="1"/>
  <c r="BK417" i="2"/>
  <c r="BK416" i="2" s="1"/>
  <c r="J417" i="2"/>
  <c r="BF417" i="2" s="1"/>
  <c r="BI414" i="2"/>
  <c r="BH414" i="2"/>
  <c r="BG414" i="2"/>
  <c r="BE414" i="2"/>
  <c r="T414" i="2"/>
  <c r="R414" i="2"/>
  <c r="P414" i="2"/>
  <c r="BK414" i="2"/>
  <c r="BK410" i="2" s="1"/>
  <c r="J410" i="2" s="1"/>
  <c r="J70" i="2" s="1"/>
  <c r="J414" i="2"/>
  <c r="BF414" i="2" s="1"/>
  <c r="BI413" i="2"/>
  <c r="BH413" i="2"/>
  <c r="BG413" i="2"/>
  <c r="BE413" i="2"/>
  <c r="T413" i="2"/>
  <c r="R413" i="2"/>
  <c r="R410" i="2" s="1"/>
  <c r="P413" i="2"/>
  <c r="BK413" i="2"/>
  <c r="J413" i="2"/>
  <c r="BF413" i="2"/>
  <c r="BI411" i="2"/>
  <c r="BH411" i="2"/>
  <c r="BG411" i="2"/>
  <c r="BE411" i="2"/>
  <c r="T411" i="2"/>
  <c r="T410" i="2" s="1"/>
  <c r="R411" i="2"/>
  <c r="P411" i="2"/>
  <c r="BK411" i="2"/>
  <c r="J411" i="2"/>
  <c r="BF411" i="2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R408" i="2"/>
  <c r="P408" i="2"/>
  <c r="BK408" i="2"/>
  <c r="J408" i="2"/>
  <c r="BF408" i="2"/>
  <c r="BI407" i="2"/>
  <c r="BH407" i="2"/>
  <c r="BG407" i="2"/>
  <c r="BE407" i="2"/>
  <c r="T407" i="2"/>
  <c r="R407" i="2"/>
  <c r="P407" i="2"/>
  <c r="BK407" i="2"/>
  <c r="BK402" i="2" s="1"/>
  <c r="J402" i="2" s="1"/>
  <c r="J69" i="2" s="1"/>
  <c r="J407" i="2"/>
  <c r="BF407" i="2" s="1"/>
  <c r="BI405" i="2"/>
  <c r="BH405" i="2"/>
  <c r="BG405" i="2"/>
  <c r="BE405" i="2"/>
  <c r="T405" i="2"/>
  <c r="R405" i="2"/>
  <c r="P405" i="2"/>
  <c r="BK405" i="2"/>
  <c r="J405" i="2"/>
  <c r="BF405" i="2"/>
  <c r="BI403" i="2"/>
  <c r="BH403" i="2"/>
  <c r="BG403" i="2"/>
  <c r="BE403" i="2"/>
  <c r="T403" i="2"/>
  <c r="T402" i="2" s="1"/>
  <c r="R403" i="2"/>
  <c r="P403" i="2"/>
  <c r="BK403" i="2"/>
  <c r="J403" i="2"/>
  <c r="BF403" i="2"/>
  <c r="BI401" i="2"/>
  <c r="BH401" i="2"/>
  <c r="BG401" i="2"/>
  <c r="BE401" i="2"/>
  <c r="T401" i="2"/>
  <c r="R401" i="2"/>
  <c r="P401" i="2"/>
  <c r="BK401" i="2"/>
  <c r="J401" i="2"/>
  <c r="BF401" i="2" s="1"/>
  <c r="BI399" i="2"/>
  <c r="BH399" i="2"/>
  <c r="BG399" i="2"/>
  <c r="BE399" i="2"/>
  <c r="T399" i="2"/>
  <c r="R399" i="2"/>
  <c r="P399" i="2"/>
  <c r="BK399" i="2"/>
  <c r="J399" i="2"/>
  <c r="BF399" i="2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R396" i="2"/>
  <c r="P396" i="2"/>
  <c r="BK396" i="2"/>
  <c r="J396" i="2"/>
  <c r="BF396" i="2"/>
  <c r="BI395" i="2"/>
  <c r="BH395" i="2"/>
  <c r="BG395" i="2"/>
  <c r="BE395" i="2"/>
  <c r="T395" i="2"/>
  <c r="R395" i="2"/>
  <c r="P395" i="2"/>
  <c r="BK395" i="2"/>
  <c r="J395" i="2"/>
  <c r="BF395" i="2" s="1"/>
  <c r="BI393" i="2"/>
  <c r="BH393" i="2"/>
  <c r="BG393" i="2"/>
  <c r="BE393" i="2"/>
  <c r="T393" i="2"/>
  <c r="R393" i="2"/>
  <c r="P393" i="2"/>
  <c r="BK393" i="2"/>
  <c r="J393" i="2"/>
  <c r="BF393" i="2"/>
  <c r="BI391" i="2"/>
  <c r="BH391" i="2"/>
  <c r="BG391" i="2"/>
  <c r="BE391" i="2"/>
  <c r="T391" i="2"/>
  <c r="R391" i="2"/>
  <c r="P391" i="2"/>
  <c r="BK391" i="2"/>
  <c r="J391" i="2"/>
  <c r="BF391" i="2" s="1"/>
  <c r="BI389" i="2"/>
  <c r="BH389" i="2"/>
  <c r="BG389" i="2"/>
  <c r="BE389" i="2"/>
  <c r="T389" i="2"/>
  <c r="R389" i="2"/>
  <c r="P389" i="2"/>
  <c r="P388" i="2"/>
  <c r="BK389" i="2"/>
  <c r="J389" i="2"/>
  <c r="BF389" i="2"/>
  <c r="BI387" i="2"/>
  <c r="BH387" i="2"/>
  <c r="BG387" i="2"/>
  <c r="BE387" i="2"/>
  <c r="T387" i="2"/>
  <c r="R387" i="2"/>
  <c r="P387" i="2"/>
  <c r="BK387" i="2"/>
  <c r="J387" i="2"/>
  <c r="BF387" i="2"/>
  <c r="BI386" i="2"/>
  <c r="BH386" i="2"/>
  <c r="BG386" i="2"/>
  <c r="BE386" i="2"/>
  <c r="T386" i="2"/>
  <c r="R386" i="2"/>
  <c r="P386" i="2"/>
  <c r="BK386" i="2"/>
  <c r="J386" i="2"/>
  <c r="BF386" i="2" s="1"/>
  <c r="BI385" i="2"/>
  <c r="BH385" i="2"/>
  <c r="BG385" i="2"/>
  <c r="BE385" i="2"/>
  <c r="T385" i="2"/>
  <c r="R385" i="2"/>
  <c r="P385" i="2"/>
  <c r="BK385" i="2"/>
  <c r="J385" i="2"/>
  <c r="BF385" i="2"/>
  <c r="BI384" i="2"/>
  <c r="BH384" i="2"/>
  <c r="BG384" i="2"/>
  <c r="BE384" i="2"/>
  <c r="T384" i="2"/>
  <c r="R384" i="2"/>
  <c r="P384" i="2"/>
  <c r="BK384" i="2"/>
  <c r="J384" i="2"/>
  <c r="BF384" i="2" s="1"/>
  <c r="BI382" i="2"/>
  <c r="BH382" i="2"/>
  <c r="BG382" i="2"/>
  <c r="BE382" i="2"/>
  <c r="T382" i="2"/>
  <c r="R382" i="2"/>
  <c r="P382" i="2"/>
  <c r="BK382" i="2"/>
  <c r="J382" i="2"/>
  <c r="BF382" i="2"/>
  <c r="BI379" i="2"/>
  <c r="BH379" i="2"/>
  <c r="BG379" i="2"/>
  <c r="BE379" i="2"/>
  <c r="T379" i="2"/>
  <c r="T362" i="2" s="1"/>
  <c r="R379" i="2"/>
  <c r="P379" i="2"/>
  <c r="BK379" i="2"/>
  <c r="J379" i="2"/>
  <c r="BF379" i="2" s="1"/>
  <c r="BI374" i="2"/>
  <c r="BH374" i="2"/>
  <c r="BG374" i="2"/>
  <c r="BE374" i="2"/>
  <c r="T374" i="2"/>
  <c r="R374" i="2"/>
  <c r="P374" i="2"/>
  <c r="BK374" i="2"/>
  <c r="J374" i="2"/>
  <c r="BF374" i="2"/>
  <c r="BI372" i="2"/>
  <c r="BH372" i="2"/>
  <c r="BG372" i="2"/>
  <c r="BE372" i="2"/>
  <c r="T372" i="2"/>
  <c r="R372" i="2"/>
  <c r="P372" i="2"/>
  <c r="BK372" i="2"/>
  <c r="J372" i="2"/>
  <c r="BF372" i="2" s="1"/>
  <c r="BI370" i="2"/>
  <c r="BH370" i="2"/>
  <c r="BG370" i="2"/>
  <c r="BE370" i="2"/>
  <c r="T370" i="2"/>
  <c r="R370" i="2"/>
  <c r="P370" i="2"/>
  <c r="BK370" i="2"/>
  <c r="J370" i="2"/>
  <c r="BF370" i="2"/>
  <c r="BI368" i="2"/>
  <c r="BH368" i="2"/>
  <c r="BG368" i="2"/>
  <c r="BE368" i="2"/>
  <c r="T368" i="2"/>
  <c r="R368" i="2"/>
  <c r="P368" i="2"/>
  <c r="BK368" i="2"/>
  <c r="J368" i="2"/>
  <c r="BF368" i="2" s="1"/>
  <c r="BI367" i="2"/>
  <c r="BH367" i="2"/>
  <c r="BG367" i="2"/>
  <c r="BE367" i="2"/>
  <c r="T367" i="2"/>
  <c r="R367" i="2"/>
  <c r="P367" i="2"/>
  <c r="BK367" i="2"/>
  <c r="J367" i="2"/>
  <c r="BF367" i="2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R362" i="2" s="1"/>
  <c r="P363" i="2"/>
  <c r="BK363" i="2"/>
  <c r="BK362" i="2" s="1"/>
  <c r="J362" i="2" s="1"/>
  <c r="J67" i="2" s="1"/>
  <c r="J363" i="2"/>
  <c r="BF363" i="2" s="1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T346" i="2" s="1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 s="1"/>
  <c r="BI354" i="2"/>
  <c r="BH354" i="2"/>
  <c r="BG354" i="2"/>
  <c r="BE354" i="2"/>
  <c r="T354" i="2"/>
  <c r="R354" i="2"/>
  <c r="P354" i="2"/>
  <c r="BK354" i="2"/>
  <c r="J354" i="2"/>
  <c r="BF354" i="2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/>
  <c r="BI349" i="2"/>
  <c r="BH349" i="2"/>
  <c r="BG349" i="2"/>
  <c r="BE349" i="2"/>
  <c r="T349" i="2"/>
  <c r="R349" i="2"/>
  <c r="P349" i="2"/>
  <c r="BK349" i="2"/>
  <c r="J349" i="2"/>
  <c r="BF349" i="2" s="1"/>
  <c r="BI347" i="2"/>
  <c r="BH347" i="2"/>
  <c r="BG347" i="2"/>
  <c r="BE347" i="2"/>
  <c r="T347" i="2"/>
  <c r="R347" i="2"/>
  <c r="R346" i="2" s="1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/>
  <c r="BI344" i="2"/>
  <c r="BH344" i="2"/>
  <c r="BG344" i="2"/>
  <c r="BE344" i="2"/>
  <c r="T344" i="2"/>
  <c r="R344" i="2"/>
  <c r="P344" i="2"/>
  <c r="BK344" i="2"/>
  <c r="J344" i="2"/>
  <c r="BF344" i="2" s="1"/>
  <c r="BI340" i="2"/>
  <c r="BH340" i="2"/>
  <c r="BG340" i="2"/>
  <c r="BE340" i="2"/>
  <c r="T340" i="2"/>
  <c r="R340" i="2"/>
  <c r="P340" i="2"/>
  <c r="BK340" i="2"/>
  <c r="J340" i="2"/>
  <c r="BF340" i="2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/>
  <c r="BI335" i="2"/>
  <c r="BH335" i="2"/>
  <c r="BG335" i="2"/>
  <c r="BE335" i="2"/>
  <c r="T335" i="2"/>
  <c r="R335" i="2"/>
  <c r="P335" i="2"/>
  <c r="BK335" i="2"/>
  <c r="BK327" i="2" s="1"/>
  <c r="J335" i="2"/>
  <c r="BF335" i="2" s="1"/>
  <c r="BI330" i="2"/>
  <c r="BH330" i="2"/>
  <c r="BG330" i="2"/>
  <c r="BE330" i="2"/>
  <c r="T330" i="2"/>
  <c r="R330" i="2"/>
  <c r="R327" i="2" s="1"/>
  <c r="P330" i="2"/>
  <c r="BK330" i="2"/>
  <c r="J330" i="2"/>
  <c r="BF330" i="2"/>
  <c r="BI328" i="2"/>
  <c r="BH328" i="2"/>
  <c r="BG328" i="2"/>
  <c r="BE328" i="2"/>
  <c r="T328" i="2"/>
  <c r="R328" i="2"/>
  <c r="P328" i="2"/>
  <c r="P327" i="2" s="1"/>
  <c r="BK328" i="2"/>
  <c r="J327" i="2"/>
  <c r="J65" i="2" s="1"/>
  <c r="J328" i="2"/>
  <c r="BF328" i="2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/>
  <c r="BI322" i="2"/>
  <c r="BH322" i="2"/>
  <c r="BG322" i="2"/>
  <c r="BE322" i="2"/>
  <c r="T322" i="2"/>
  <c r="R322" i="2"/>
  <c r="P322" i="2"/>
  <c r="BK322" i="2"/>
  <c r="BK317" i="2" s="1"/>
  <c r="J322" i="2"/>
  <c r="BF322" i="2" s="1"/>
  <c r="BI320" i="2"/>
  <c r="BH320" i="2"/>
  <c r="BG320" i="2"/>
  <c r="BE320" i="2"/>
  <c r="T320" i="2"/>
  <c r="R320" i="2"/>
  <c r="R317" i="2" s="1"/>
  <c r="P320" i="2"/>
  <c r="BK320" i="2"/>
  <c r="J320" i="2"/>
  <c r="BF320" i="2"/>
  <c r="BI318" i="2"/>
  <c r="BH318" i="2"/>
  <c r="BG318" i="2"/>
  <c r="BE318" i="2"/>
  <c r="T318" i="2"/>
  <c r="R318" i="2"/>
  <c r="P318" i="2"/>
  <c r="P317" i="2"/>
  <c r="BK318" i="2"/>
  <c r="J317" i="2"/>
  <c r="J318" i="2"/>
  <c r="BF318" i="2"/>
  <c r="J64" i="2"/>
  <c r="BI315" i="2"/>
  <c r="BH315" i="2"/>
  <c r="BG315" i="2"/>
  <c r="BE315" i="2"/>
  <c r="T315" i="2"/>
  <c r="T314" i="2"/>
  <c r="R315" i="2"/>
  <c r="R314" i="2" s="1"/>
  <c r="P315" i="2"/>
  <c r="P314" i="2"/>
  <c r="BK315" i="2"/>
  <c r="BK314" i="2" s="1"/>
  <c r="J314" i="2" s="1"/>
  <c r="J62" i="2" s="1"/>
  <c r="J315" i="2"/>
  <c r="BF315" i="2"/>
  <c r="BI313" i="2"/>
  <c r="BH313" i="2"/>
  <c r="BG313" i="2"/>
  <c r="BE313" i="2"/>
  <c r="T313" i="2"/>
  <c r="R313" i="2"/>
  <c r="P313" i="2"/>
  <c r="BK313" i="2"/>
  <c r="J313" i="2"/>
  <c r="BF313" i="2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/>
  <c r="BI308" i="2"/>
  <c r="BH308" i="2"/>
  <c r="BG308" i="2"/>
  <c r="BE308" i="2"/>
  <c r="T308" i="2"/>
  <c r="R308" i="2"/>
  <c r="P308" i="2"/>
  <c r="BK308" i="2"/>
  <c r="BK305" i="2" s="1"/>
  <c r="J308" i="2"/>
  <c r="BF308" i="2" s="1"/>
  <c r="BI307" i="2"/>
  <c r="BH307" i="2"/>
  <c r="BG307" i="2"/>
  <c r="BE307" i="2"/>
  <c r="T307" i="2"/>
  <c r="R307" i="2"/>
  <c r="R305" i="2" s="1"/>
  <c r="P307" i="2"/>
  <c r="BK307" i="2"/>
  <c r="J307" i="2"/>
  <c r="BF307" i="2"/>
  <c r="BI306" i="2"/>
  <c r="BH306" i="2"/>
  <c r="BG306" i="2"/>
  <c r="BE306" i="2"/>
  <c r="T306" i="2"/>
  <c r="R306" i="2"/>
  <c r="P306" i="2"/>
  <c r="P305" i="2" s="1"/>
  <c r="BK306" i="2"/>
  <c r="J305" i="2"/>
  <c r="J61" i="2" s="1"/>
  <c r="J306" i="2"/>
  <c r="BF306" i="2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2" i="2"/>
  <c r="BH292" i="2"/>
  <c r="BG292" i="2"/>
  <c r="BE292" i="2"/>
  <c r="T292" i="2"/>
  <c r="R292" i="2"/>
  <c r="P292" i="2"/>
  <c r="BK292" i="2"/>
  <c r="J292" i="2"/>
  <c r="BF292" i="2"/>
  <c r="BI290" i="2"/>
  <c r="BH290" i="2"/>
  <c r="BG290" i="2"/>
  <c r="BE290" i="2"/>
  <c r="T290" i="2"/>
  <c r="R290" i="2"/>
  <c r="P290" i="2"/>
  <c r="BK290" i="2"/>
  <c r="J290" i="2"/>
  <c r="BF290" i="2" s="1"/>
  <c r="BI288" i="2"/>
  <c r="BH288" i="2"/>
  <c r="BG288" i="2"/>
  <c r="BE288" i="2"/>
  <c r="T288" i="2"/>
  <c r="R288" i="2"/>
  <c r="P288" i="2"/>
  <c r="BK288" i="2"/>
  <c r="J288" i="2"/>
  <c r="BF288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4" i="2"/>
  <c r="BH274" i="2"/>
  <c r="BG274" i="2"/>
  <c r="BE274" i="2"/>
  <c r="T274" i="2"/>
  <c r="R274" i="2"/>
  <c r="P274" i="2"/>
  <c r="BK274" i="2"/>
  <c r="J274" i="2"/>
  <c r="BF274" i="2" s="1"/>
  <c r="BI272" i="2"/>
  <c r="BH272" i="2"/>
  <c r="BG272" i="2"/>
  <c r="BE272" i="2"/>
  <c r="T272" i="2"/>
  <c r="T271" i="2" s="1"/>
  <c r="R272" i="2"/>
  <c r="P272" i="2"/>
  <c r="P271" i="2" s="1"/>
  <c r="BK272" i="2"/>
  <c r="J272" i="2"/>
  <c r="BF272" i="2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6" i="2"/>
  <c r="BH266" i="2"/>
  <c r="BG266" i="2"/>
  <c r="BE266" i="2"/>
  <c r="T266" i="2"/>
  <c r="R266" i="2"/>
  <c r="P266" i="2"/>
  <c r="BK266" i="2"/>
  <c r="J266" i="2"/>
  <c r="BF266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6" i="2"/>
  <c r="BH256" i="2"/>
  <c r="BG256" i="2"/>
  <c r="BE256" i="2"/>
  <c r="T256" i="2"/>
  <c r="R256" i="2"/>
  <c r="P256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2" i="2"/>
  <c r="BH252" i="2"/>
  <c r="BG252" i="2"/>
  <c r="BE252" i="2"/>
  <c r="T252" i="2"/>
  <c r="R252" i="2"/>
  <c r="P252" i="2"/>
  <c r="BK252" i="2"/>
  <c r="J252" i="2"/>
  <c r="BF252" i="2" s="1"/>
  <c r="BI248" i="2"/>
  <c r="BH248" i="2"/>
  <c r="BG248" i="2"/>
  <c r="BE248" i="2"/>
  <c r="T248" i="2"/>
  <c r="R248" i="2"/>
  <c r="P248" i="2"/>
  <c r="BK248" i="2"/>
  <c r="J248" i="2"/>
  <c r="BF248" i="2" s="1"/>
  <c r="BI245" i="2"/>
  <c r="BH245" i="2"/>
  <c r="BG245" i="2"/>
  <c r="BE245" i="2"/>
  <c r="T245" i="2"/>
  <c r="R245" i="2"/>
  <c r="P245" i="2"/>
  <c r="BK245" i="2"/>
  <c r="J245" i="2"/>
  <c r="BF245" i="2" s="1"/>
  <c r="BI243" i="2"/>
  <c r="BH243" i="2"/>
  <c r="BG243" i="2"/>
  <c r="BE243" i="2"/>
  <c r="T243" i="2"/>
  <c r="R243" i="2"/>
  <c r="P243" i="2"/>
  <c r="BK243" i="2"/>
  <c r="J243" i="2"/>
  <c r="BF243" i="2"/>
  <c r="BI231" i="2"/>
  <c r="BH231" i="2"/>
  <c r="BG231" i="2"/>
  <c r="BE231" i="2"/>
  <c r="T231" i="2"/>
  <c r="R231" i="2"/>
  <c r="P231" i="2"/>
  <c r="BK231" i="2"/>
  <c r="J231" i="2"/>
  <c r="BF231" i="2" s="1"/>
  <c r="BI229" i="2"/>
  <c r="BH229" i="2"/>
  <c r="BG229" i="2"/>
  <c r="BE229" i="2"/>
  <c r="T229" i="2"/>
  <c r="R229" i="2"/>
  <c r="P229" i="2"/>
  <c r="BK229" i="2"/>
  <c r="J229" i="2"/>
  <c r="BF229" i="2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09" i="2"/>
  <c r="BH209" i="2"/>
  <c r="BG209" i="2"/>
  <c r="BE209" i="2"/>
  <c r="T209" i="2"/>
  <c r="R209" i="2"/>
  <c r="P209" i="2"/>
  <c r="BK209" i="2"/>
  <c r="J209" i="2"/>
  <c r="BF209" i="2" s="1"/>
  <c r="BI196" i="2"/>
  <c r="BH196" i="2"/>
  <c r="BG196" i="2"/>
  <c r="BE196" i="2"/>
  <c r="T196" i="2"/>
  <c r="R196" i="2"/>
  <c r="P196" i="2"/>
  <c r="BK196" i="2"/>
  <c r="J196" i="2"/>
  <c r="BF196" i="2" s="1"/>
  <c r="BI194" i="2"/>
  <c r="BH194" i="2"/>
  <c r="BG194" i="2"/>
  <c r="BE194" i="2"/>
  <c r="T194" i="2"/>
  <c r="R194" i="2"/>
  <c r="P194" i="2"/>
  <c r="BK194" i="2"/>
  <c r="J194" i="2"/>
  <c r="BF194" i="2"/>
  <c r="BI192" i="2"/>
  <c r="BH192" i="2"/>
  <c r="BG192" i="2"/>
  <c r="BE192" i="2"/>
  <c r="T192" i="2"/>
  <c r="R192" i="2"/>
  <c r="P192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3" i="2"/>
  <c r="BH173" i="2"/>
  <c r="BG173" i="2"/>
  <c r="BE173" i="2"/>
  <c r="T173" i="2"/>
  <c r="R173" i="2"/>
  <c r="P173" i="2"/>
  <c r="BK173" i="2"/>
  <c r="J173" i="2"/>
  <c r="BF173" i="2" s="1"/>
  <c r="BI169" i="2"/>
  <c r="BH169" i="2"/>
  <c r="BG169" i="2"/>
  <c r="BE169" i="2"/>
  <c r="T169" i="2"/>
  <c r="R169" i="2"/>
  <c r="P169" i="2"/>
  <c r="BK169" i="2"/>
  <c r="J169" i="2"/>
  <c r="BF169" i="2"/>
  <c r="BI165" i="2"/>
  <c r="BH165" i="2"/>
  <c r="BG165" i="2"/>
  <c r="BE165" i="2"/>
  <c r="T165" i="2"/>
  <c r="R165" i="2"/>
  <c r="P165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/>
  <c r="BI161" i="2"/>
  <c r="BH161" i="2"/>
  <c r="BG161" i="2"/>
  <c r="BE161" i="2"/>
  <c r="T161" i="2"/>
  <c r="R161" i="2"/>
  <c r="P161" i="2"/>
  <c r="BK161" i="2"/>
  <c r="J161" i="2"/>
  <c r="BF161" i="2" s="1"/>
  <c r="BI159" i="2"/>
  <c r="BH159" i="2"/>
  <c r="BG159" i="2"/>
  <c r="BE159" i="2"/>
  <c r="T159" i="2"/>
  <c r="R159" i="2"/>
  <c r="P159" i="2"/>
  <c r="BK159" i="2"/>
  <c r="J159" i="2"/>
  <c r="BF159" i="2" s="1"/>
  <c r="BI157" i="2"/>
  <c r="BH157" i="2"/>
  <c r="BG157" i="2"/>
  <c r="BE157" i="2"/>
  <c r="T157" i="2"/>
  <c r="R157" i="2"/>
  <c r="P157" i="2"/>
  <c r="BK157" i="2"/>
  <c r="J157" i="2"/>
  <c r="BF157" i="2" s="1"/>
  <c r="BI155" i="2"/>
  <c r="BH155" i="2"/>
  <c r="BG155" i="2"/>
  <c r="BE155" i="2"/>
  <c r="T155" i="2"/>
  <c r="R155" i="2"/>
  <c r="P155" i="2"/>
  <c r="BK155" i="2"/>
  <c r="J155" i="2"/>
  <c r="BF155" i="2" s="1"/>
  <c r="BI153" i="2"/>
  <c r="BH153" i="2"/>
  <c r="BG153" i="2"/>
  <c r="BE153" i="2"/>
  <c r="T153" i="2"/>
  <c r="R153" i="2"/>
  <c r="P153" i="2"/>
  <c r="BK153" i="2"/>
  <c r="J153" i="2"/>
  <c r="BF153" i="2" s="1"/>
  <c r="BI151" i="2"/>
  <c r="BH151" i="2"/>
  <c r="BG151" i="2"/>
  <c r="BE151" i="2"/>
  <c r="T151" i="2"/>
  <c r="R151" i="2"/>
  <c r="P151" i="2"/>
  <c r="BK151" i="2"/>
  <c r="J151" i="2"/>
  <c r="BF151" i="2"/>
  <c r="BI146" i="2"/>
  <c r="BH146" i="2"/>
  <c r="BG146" i="2"/>
  <c r="BE146" i="2"/>
  <c r="T146" i="2"/>
  <c r="R146" i="2"/>
  <c r="P146" i="2"/>
  <c r="BK146" i="2"/>
  <c r="J146" i="2"/>
  <c r="BF146" i="2" s="1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 s="1"/>
  <c r="BI139" i="2"/>
  <c r="BH139" i="2"/>
  <c r="BG139" i="2"/>
  <c r="BE139" i="2"/>
  <c r="T139" i="2"/>
  <c r="R139" i="2"/>
  <c r="P139" i="2"/>
  <c r="BK139" i="2"/>
  <c r="J139" i="2"/>
  <c r="BF139" i="2" s="1"/>
  <c r="BI135" i="2"/>
  <c r="BH135" i="2"/>
  <c r="BG135" i="2"/>
  <c r="BE135" i="2"/>
  <c r="T135" i="2"/>
  <c r="R135" i="2"/>
  <c r="P135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1" i="2"/>
  <c r="BH131" i="2"/>
  <c r="BG131" i="2"/>
  <c r="BE131" i="2"/>
  <c r="T131" i="2"/>
  <c r="R131" i="2"/>
  <c r="P131" i="2"/>
  <c r="BK131" i="2"/>
  <c r="J131" i="2"/>
  <c r="BF131" i="2" s="1"/>
  <c r="BI128" i="2"/>
  <c r="BH128" i="2"/>
  <c r="BG128" i="2"/>
  <c r="BE128" i="2"/>
  <c r="T128" i="2"/>
  <c r="R128" i="2"/>
  <c r="P128" i="2"/>
  <c r="BK128" i="2"/>
  <c r="J128" i="2"/>
  <c r="BF128" i="2"/>
  <c r="BI126" i="2"/>
  <c r="BH126" i="2"/>
  <c r="BG126" i="2"/>
  <c r="BE126" i="2"/>
  <c r="T126" i="2"/>
  <c r="R126" i="2"/>
  <c r="P126" i="2"/>
  <c r="BK126" i="2"/>
  <c r="J126" i="2"/>
  <c r="BF126" i="2" s="1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 s="1"/>
  <c r="BI117" i="2"/>
  <c r="BH117" i="2"/>
  <c r="BG117" i="2"/>
  <c r="BE117" i="2"/>
  <c r="T117" i="2"/>
  <c r="R117" i="2"/>
  <c r="P117" i="2"/>
  <c r="BK117" i="2"/>
  <c r="J117" i="2"/>
  <c r="BF117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1" i="2"/>
  <c r="BH111" i="2"/>
  <c r="BG111" i="2"/>
  <c r="BE111" i="2"/>
  <c r="T111" i="2"/>
  <c r="R111" i="2"/>
  <c r="P111" i="2"/>
  <c r="BK111" i="2"/>
  <c r="J111" i="2"/>
  <c r="BF111" i="2" s="1"/>
  <c r="BI109" i="2"/>
  <c r="BH109" i="2"/>
  <c r="BG109" i="2"/>
  <c r="BE109" i="2"/>
  <c r="T109" i="2"/>
  <c r="R109" i="2"/>
  <c r="P109" i="2"/>
  <c r="BK109" i="2"/>
  <c r="J109" i="2"/>
  <c r="BF109" i="2"/>
  <c r="BI107" i="2"/>
  <c r="BH107" i="2"/>
  <c r="BG107" i="2"/>
  <c r="BE107" i="2"/>
  <c r="J30" i="2" s="1"/>
  <c r="AV53" i="1" s="1"/>
  <c r="T107" i="2"/>
  <c r="R107" i="2"/>
  <c r="P107" i="2"/>
  <c r="BK107" i="2"/>
  <c r="J107" i="2"/>
  <c r="BF107" i="2" s="1"/>
  <c r="BI105" i="2"/>
  <c r="BH105" i="2"/>
  <c r="BG105" i="2"/>
  <c r="BE105" i="2"/>
  <c r="T105" i="2"/>
  <c r="R105" i="2"/>
  <c r="P105" i="2"/>
  <c r="BK105" i="2"/>
  <c r="J105" i="2"/>
  <c r="BF105" i="2"/>
  <c r="BI103" i="2"/>
  <c r="BH103" i="2"/>
  <c r="BG103" i="2"/>
  <c r="BE103" i="2"/>
  <c r="T103" i="2"/>
  <c r="R103" i="2"/>
  <c r="P103" i="2"/>
  <c r="BK103" i="2"/>
  <c r="J103" i="2"/>
  <c r="BF103" i="2" s="1"/>
  <c r="BI101" i="2"/>
  <c r="BH101" i="2"/>
  <c r="BG101" i="2"/>
  <c r="BE101" i="2"/>
  <c r="T101" i="2"/>
  <c r="R101" i="2"/>
  <c r="P101" i="2"/>
  <c r="BK101" i="2"/>
  <c r="J101" i="2"/>
  <c r="BF101" i="2" s="1"/>
  <c r="BI98" i="2"/>
  <c r="BH98" i="2"/>
  <c r="BG98" i="2"/>
  <c r="BE98" i="2"/>
  <c r="T98" i="2"/>
  <c r="R98" i="2"/>
  <c r="P98" i="2"/>
  <c r="BK98" i="2"/>
  <c r="J98" i="2"/>
  <c r="BF98" i="2"/>
  <c r="BI96" i="2"/>
  <c r="BH96" i="2"/>
  <c r="BG96" i="2"/>
  <c r="F32" i="2" s="1"/>
  <c r="BB53" i="1" s="1"/>
  <c r="BE96" i="2"/>
  <c r="T96" i="2"/>
  <c r="T95" i="2"/>
  <c r="R96" i="2"/>
  <c r="R95" i="2"/>
  <c r="P96" i="2"/>
  <c r="P95" i="2"/>
  <c r="BK96" i="2"/>
  <c r="BK95" i="2" s="1"/>
  <c r="J95" i="2" s="1"/>
  <c r="J58" i="2" s="1"/>
  <c r="J96" i="2"/>
  <c r="BF96" i="2"/>
  <c r="J89" i="2"/>
  <c r="F89" i="2"/>
  <c r="F87" i="2"/>
  <c r="E85" i="2"/>
  <c r="J51" i="2"/>
  <c r="F51" i="2"/>
  <c r="F49" i="2"/>
  <c r="E47" i="2"/>
  <c r="J18" i="2"/>
  <c r="E18" i="2"/>
  <c r="J17" i="2"/>
  <c r="J12" i="2"/>
  <c r="E7" i="2"/>
  <c r="E45" i="2" s="1"/>
  <c r="AS55" i="1"/>
  <c r="AS51" i="1" s="1"/>
  <c r="AS52" i="1"/>
  <c r="L47" i="1"/>
  <c r="AM46" i="1"/>
  <c r="L46" i="1"/>
  <c r="AM44" i="1"/>
  <c r="L44" i="1"/>
  <c r="L42" i="1"/>
  <c r="L41" i="1"/>
  <c r="J31" i="2" l="1"/>
  <c r="AW53" i="1" s="1"/>
  <c r="AT53" i="1" s="1"/>
  <c r="E47" i="3"/>
  <c r="E75" i="3"/>
  <c r="J88" i="3"/>
  <c r="J61" i="3" s="1"/>
  <c r="BK87" i="3"/>
  <c r="J87" i="3" s="1"/>
  <c r="E83" i="2"/>
  <c r="F90" i="2"/>
  <c r="F52" i="2"/>
  <c r="F33" i="2"/>
  <c r="BC53" i="1" s="1"/>
  <c r="BC52" i="1" s="1"/>
  <c r="P100" i="2"/>
  <c r="P94" i="2" s="1"/>
  <c r="F30" i="2"/>
  <c r="AZ53" i="1" s="1"/>
  <c r="P362" i="2"/>
  <c r="J81" i="3"/>
  <c r="J53" i="3"/>
  <c r="P87" i="3"/>
  <c r="AU54" i="1" s="1"/>
  <c r="F36" i="3"/>
  <c r="BD54" i="1" s="1"/>
  <c r="F34" i="3"/>
  <c r="BB54" i="1" s="1"/>
  <c r="BB52" i="1" s="1"/>
  <c r="T100" i="4"/>
  <c r="T94" i="4"/>
  <c r="F84" i="5"/>
  <c r="F56" i="5"/>
  <c r="T388" i="2"/>
  <c r="R402" i="2"/>
  <c r="J33" i="3"/>
  <c r="AW54" i="1" s="1"/>
  <c r="AT54" i="1" s="1"/>
  <c r="F33" i="3"/>
  <c r="BA54" i="1" s="1"/>
  <c r="T119" i="3"/>
  <c r="T87" i="3" s="1"/>
  <c r="F31" i="4"/>
  <c r="BA56" i="1" s="1"/>
  <c r="J95" i="4"/>
  <c r="J58" i="4" s="1"/>
  <c r="J30" i="4"/>
  <c r="AV56" i="1" s="1"/>
  <c r="AT56" i="1" s="1"/>
  <c r="F31" i="2"/>
  <c r="BA53" i="1" s="1"/>
  <c r="BA52" i="1" s="1"/>
  <c r="R100" i="2"/>
  <c r="R94" i="2" s="1"/>
  <c r="BK346" i="2"/>
  <c r="J346" i="2" s="1"/>
  <c r="J66" i="2" s="1"/>
  <c r="J87" i="2"/>
  <c r="J49" i="2"/>
  <c r="F34" i="2"/>
  <c r="BD53" i="1" s="1"/>
  <c r="BD52" i="1" s="1"/>
  <c r="BD51" i="1" s="1"/>
  <c r="W30" i="1" s="1"/>
  <c r="T100" i="2"/>
  <c r="P346" i="2"/>
  <c r="P316" i="2" s="1"/>
  <c r="P402" i="2"/>
  <c r="P410" i="2"/>
  <c r="J416" i="2"/>
  <c r="J72" i="2" s="1"/>
  <c r="BK415" i="2"/>
  <c r="J415" i="2" s="1"/>
  <c r="J71" i="2" s="1"/>
  <c r="F32" i="3"/>
  <c r="AZ54" i="1" s="1"/>
  <c r="F33" i="4"/>
  <c r="BC56" i="1" s="1"/>
  <c r="R100" i="4"/>
  <c r="R94" i="4" s="1"/>
  <c r="R271" i="4"/>
  <c r="P327" i="4"/>
  <c r="J410" i="4"/>
  <c r="J72" i="4" s="1"/>
  <c r="BK409" i="4"/>
  <c r="J409" i="4" s="1"/>
  <c r="J71" i="4" s="1"/>
  <c r="BK100" i="2"/>
  <c r="J100" i="2" s="1"/>
  <c r="J59" i="2" s="1"/>
  <c r="R271" i="2"/>
  <c r="R388" i="2"/>
  <c r="R316" i="2" s="1"/>
  <c r="BK418" i="2"/>
  <c r="J418" i="2" s="1"/>
  <c r="J73" i="2" s="1"/>
  <c r="J87" i="4"/>
  <c r="BK100" i="4"/>
  <c r="J100" i="4" s="1"/>
  <c r="J59" i="4" s="1"/>
  <c r="BK317" i="4"/>
  <c r="R327" i="4"/>
  <c r="R316" i="4" s="1"/>
  <c r="J33" i="5"/>
  <c r="AW57" i="1" s="1"/>
  <c r="F33" i="5"/>
  <c r="BA57" i="1" s="1"/>
  <c r="J88" i="5"/>
  <c r="J61" i="5" s="1"/>
  <c r="BK87" i="5"/>
  <c r="J87" i="5" s="1"/>
  <c r="BK271" i="2"/>
  <c r="J271" i="2" s="1"/>
  <c r="J60" i="2" s="1"/>
  <c r="T305" i="2"/>
  <c r="T94" i="2" s="1"/>
  <c r="T317" i="2"/>
  <c r="T327" i="2"/>
  <c r="BK388" i="2"/>
  <c r="J388" i="2" s="1"/>
  <c r="J68" i="2" s="1"/>
  <c r="F84" i="3"/>
  <c r="F56" i="3"/>
  <c r="R87" i="3"/>
  <c r="T317" i="4"/>
  <c r="P271" i="4"/>
  <c r="P94" i="4" s="1"/>
  <c r="R305" i="4"/>
  <c r="P317" i="4"/>
  <c r="BK327" i="4"/>
  <c r="J327" i="4" s="1"/>
  <c r="J65" i="4" s="1"/>
  <c r="T346" i="4"/>
  <c r="P382" i="4"/>
  <c r="T396" i="4"/>
  <c r="BK305" i="4"/>
  <c r="J305" i="4" s="1"/>
  <c r="J61" i="4" s="1"/>
  <c r="P362" i="4"/>
  <c r="P404" i="4"/>
  <c r="J81" i="5"/>
  <c r="J53" i="5"/>
  <c r="R87" i="5"/>
  <c r="J32" i="5"/>
  <c r="AV57" i="1" s="1"/>
  <c r="F32" i="5"/>
  <c r="AZ57" i="1" s="1"/>
  <c r="AZ55" i="1" s="1"/>
  <c r="AV55" i="1" s="1"/>
  <c r="F35" i="5"/>
  <c r="BC57" i="1" s="1"/>
  <c r="R93" i="4" l="1"/>
  <c r="R93" i="2"/>
  <c r="P93" i="2"/>
  <c r="AU53" i="1" s="1"/>
  <c r="AU52" i="1" s="1"/>
  <c r="AX52" i="1"/>
  <c r="BB51" i="1"/>
  <c r="BA55" i="1"/>
  <c r="AW55" i="1" s="1"/>
  <c r="AT55" i="1" s="1"/>
  <c r="BK94" i="2"/>
  <c r="P316" i="4"/>
  <c r="P93" i="4" s="1"/>
  <c r="AU56" i="1" s="1"/>
  <c r="AU55" i="1" s="1"/>
  <c r="J29" i="5"/>
  <c r="J60" i="5"/>
  <c r="AY52" i="1"/>
  <c r="J29" i="3"/>
  <c r="J60" i="3"/>
  <c r="T316" i="4"/>
  <c r="T93" i="4" s="1"/>
  <c r="AT57" i="1"/>
  <c r="T316" i="2"/>
  <c r="T93" i="2" s="1"/>
  <c r="J317" i="4"/>
  <c r="J64" i="4" s="1"/>
  <c r="BK316" i="4"/>
  <c r="J316" i="4" s="1"/>
  <c r="J63" i="4" s="1"/>
  <c r="BC55" i="1"/>
  <c r="AY55" i="1" s="1"/>
  <c r="BK94" i="4"/>
  <c r="BK316" i="2"/>
  <c r="J316" i="2" s="1"/>
  <c r="J63" i="2" s="1"/>
  <c r="AW52" i="1"/>
  <c r="BA51" i="1"/>
  <c r="AZ52" i="1"/>
  <c r="W28" i="1" l="1"/>
  <c r="AX51" i="1"/>
  <c r="AV52" i="1"/>
  <c r="AT52" i="1" s="1"/>
  <c r="AZ51" i="1"/>
  <c r="AW51" i="1"/>
  <c r="AK27" i="1" s="1"/>
  <c r="W27" i="1"/>
  <c r="BC51" i="1"/>
  <c r="BK93" i="2"/>
  <c r="J93" i="2" s="1"/>
  <c r="J94" i="2"/>
  <c r="J57" i="2" s="1"/>
  <c r="BK93" i="4"/>
  <c r="J93" i="4" s="1"/>
  <c r="J94" i="4"/>
  <c r="J57" i="4" s="1"/>
  <c r="AG54" i="1"/>
  <c r="AN54" i="1" s="1"/>
  <c r="J38" i="3"/>
  <c r="AG57" i="1"/>
  <c r="AN57" i="1" s="1"/>
  <c r="J38" i="5"/>
  <c r="AU51" i="1"/>
  <c r="J27" i="2" l="1"/>
  <c r="J56" i="2"/>
  <c r="W26" i="1"/>
  <c r="AV51" i="1"/>
  <c r="AY51" i="1"/>
  <c r="W29" i="1"/>
  <c r="J56" i="4"/>
  <c r="J27" i="4"/>
  <c r="AT51" i="1" l="1"/>
  <c r="AK26" i="1"/>
  <c r="J36" i="4"/>
  <c r="AG56" i="1"/>
  <c r="AG53" i="1"/>
  <c r="J36" i="2"/>
  <c r="AG55" i="1" l="1"/>
  <c r="AN55" i="1" s="1"/>
  <c r="AN56" i="1"/>
  <c r="AN53" i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<sst xmlns="http://schemas.openxmlformats.org/spreadsheetml/2006/main" count="9497" uniqueCount="1197">
  <si>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</si>
  <si>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</si>
  <si>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</si>
  <si>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</si>
  <si>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</si>
  <si>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</si>
  <si>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</si>
  <si>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{dc8e4208-9d98-46bd-b7f1-98b95b19be26}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</si>
  <si>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</si>
  <si>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</si>
  <si>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</si>
  <si>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</si>
  <si>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</si>
  <si>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</si>
  <si>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</si>
  <si>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</si>
  <si>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</si>
  <si>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</si>
  <si>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</si>
  <si>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</si>
  <si>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panelových domů č.p. 1158 a 1159, ul. Kaštanová, Sušice II</t>
  </si>
  <si>
    <t>KSO:</t>
  </si>
  <si>
    <t/>
  </si>
  <si>
    <t>CC-CZ:</t>
  </si>
  <si>
    <t>Místo:</t>
  </si>
  <si>
    <t>Sušice</t>
  </si>
  <si>
    <t>Datum:</t>
  </si>
  <si>
    <t>10. 11. 2018</t>
  </si>
  <si>
    <t>Zadavatel:</t>
  </si>
  <si>
    <t>IČ:</t>
  </si>
  <si>
    <t>Město Sušice</t>
  </si>
  <si>
    <t>DIČ:</t>
  </si>
  <si>
    <t>Uchazeč:</t>
  </si>
  <si>
    <t>Vyplň údaj</t>
  </si>
  <si>
    <t>Projektant:</t>
  </si>
  <si>
    <t>Ing. Jan Prášek</t>
  </si>
  <si>
    <t>True</t>
  </si>
  <si>
    <t>Poznámka:</t>
  </si>
  <si>
    <t>Slaboproud není součástí ceny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</si>
  <si>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</si>
  <si>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</si>
  <si>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</si>
  <si>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</si>
  <si>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</si>
  <si>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</si>
  <si>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</si>
  <si>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</si>
  <si>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</si>
  <si>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</si>
  <si>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</si>
  <si>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</si>
  <si>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</si>
  <si>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</si>
  <si>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</si>
  <si>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</si>
  <si>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</si>
  <si>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</si>
  <si>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</si>
  <si>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</si>
  <si>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</si>
  <si>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</si>
  <si>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</si>
  <si>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</si>
  <si>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</si>
  <si>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</si>
  <si>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</si>
  <si>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</si>
  <si>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</si>
  <si>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</si>
  <si>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</si>
  <si>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</si>
  <si>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</si>
  <si>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</si>
  <si>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</si>
  <si>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</si>
  <si>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</si>
  <si>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</si>
  <si>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010</t>
  </si>
  <si>
    <t>Panelový dům č.p. 1158</t>
  </si>
  <si>
    <t>STA</t>
  </si>
  <si>
    <t>{2820b27d-ed94-443a-aea3-51fd0908e832}</t>
  </si>
  <si>
    <t>/</t>
  </si>
  <si>
    <t>Soupis</t>
  </si>
  <si>
    <t>2</t>
  </si>
  <si>
    <t>###NOINSERT###</t>
  </si>
  <si>
    <t>011</t>
  </si>
  <si>
    <t>Panelový dům č.p. 1158 - elektroinstalace</t>
  </si>
  <si>
    <t>{4f84cdd4-72de-4a60-8d0b-72fd8ddcbaa3}</t>
  </si>
  <si>
    <t>020</t>
  </si>
  <si>
    <t>Panelový dům č.p. 1159</t>
  </si>
  <si>
    <t>{c4e7c2ce-100c-4989-af52-35eaaa7768fd}</t>
  </si>
  <si>
    <t>021</t>
  </si>
  <si>
    <t>Panelový dům č.p. 1159 - elektroinstalace</t>
  </si>
  <si>
    <t>{d3234fb1-32a3-40c5-b7aa-3611a402d555}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</si>
  <si>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</si>
  <si>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</si>
  <si>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</si>
  <si>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</si>
  <si>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</si>
  <si>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</si>
  <si>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</si>
  <si>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010 - Panelový dům č.p. 1158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</si>
  <si>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</si>
  <si>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</si>
  <si>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</si>
  <si>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</si>
  <si>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</si>
  <si>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</si>
  <si>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</si>
  <si>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</si>
  <si>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</si>
  <si>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</si>
  <si>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</si>
  <si>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</si>
  <si>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</si>
  <si>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</si>
  <si>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</si>
  <si>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</si>
  <si>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</si>
  <si>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</si>
  <si>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</si>
  <si>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</si>
  <si>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</si>
  <si>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</si>
  <si>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</si>
  <si>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</si>
  <si>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</si>
  <si>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</si>
  <si>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</si>
  <si>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</si>
  <si>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</si>
  <si>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</si>
  <si>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</si>
  <si>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</si>
  <si>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</si>
  <si>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</si>
  <si>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</si>
  <si>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</si>
  <si>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</si>
  <si>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</si>
  <si>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</si>
  <si>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</si>
  <si>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</si>
  <si>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</si>
  <si>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310278842</t>
  </si>
  <si>
    <t>Zazdívka otvorů pl do 1 m2 ve zdivu nadzákladovém z nepálených tvárnic tl do 300 mm</t>
  </si>
  <si>
    <t>m3</t>
  </si>
  <si>
    <t>CS ÚRS 2018 02</t>
  </si>
  <si>
    <t>4</t>
  </si>
  <si>
    <t>-1911753501</t>
  </si>
  <si>
    <t>VV</t>
  </si>
  <si>
    <t>"Schodiště" (2,35-1,5)*1,55*8*0,25</t>
  </si>
  <si>
    <t>342291131</t>
  </si>
  <si>
    <t>Ukotvení příček k betonovým konstrukcím plochými kotvami</t>
  </si>
  <si>
    <t>m</t>
  </si>
  <si>
    <t>-637369442</t>
  </si>
  <si>
    <t>1,55*2*8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</si>
  <si>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</si>
  <si>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</si>
  <si>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</si>
  <si>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</si>
  <si>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m2</t>
  </si>
  <si>
    <t>-1757952237</t>
  </si>
  <si>
    <t>"Schodiště" (2,35-1,5+0,2*2)*1,55*8</t>
  </si>
  <si>
    <t>612315302</t>
  </si>
  <si>
    <t>Vápenná štuková omítka ostění nebo nadpraží</t>
  </si>
  <si>
    <t>721144283</t>
  </si>
  <si>
    <t>"Schodiště" 0,2*(1,5+1,55*2)*8</t>
  </si>
  <si>
    <t>5</t>
  </si>
  <si>
    <t>612325223</t>
  </si>
  <si>
    <t>Vápenocementová štuková omítka malých ploch do 1,0 m2 na stěnách</t>
  </si>
  <si>
    <t>kus</t>
  </si>
  <si>
    <t>1262957185</t>
  </si>
  <si>
    <t>"Schodiště" 8*2</t>
  </si>
  <si>
    <t>619991001</t>
  </si>
  <si>
    <t>Zakrytí podlah fólií přilepenou lepící páskou</t>
  </si>
  <si>
    <t>-1714044614</t>
  </si>
  <si>
    <t>"Mezipodesty schodiště" 1,5*2,35</t>
  </si>
  <si>
    <t>7</t>
  </si>
  <si>
    <t>619991011</t>
  </si>
  <si>
    <t>Obalení konstrukcí a prvků fólií přilepenou lepící páskou</t>
  </si>
  <si>
    <t>1097259062</t>
  </si>
  <si>
    <t>"Okna na schodišti" 1,5*1,55*8</t>
  </si>
  <si>
    <t>8</t>
  </si>
  <si>
    <t>621221011</t>
  </si>
  <si>
    <t>Montáž kontaktního zateplení vnějších podhledů z minerální vlny s podélnou orientací tl do 80 mm</t>
  </si>
  <si>
    <t>452411638</t>
  </si>
  <si>
    <t>"Podhledy lodžií" (4,26*16+4,28*16)*1,27</t>
  </si>
  <si>
    <t>"Podhled vstupu" 4,4*1,12</t>
  </si>
  <si>
    <t>9</t>
  </si>
  <si>
    <t>M</t>
  </si>
  <si>
    <t>63151526</t>
  </si>
  <si>
    <t>deska tepelně izolační minerální kontaktních fasád podélné vlákno λ=0,036-0,037 tl 80mm</t>
  </si>
  <si>
    <t>1177073637</t>
  </si>
  <si>
    <t>178,461*1,05</t>
  </si>
  <si>
    <t>10</t>
  </si>
  <si>
    <t>621251105</t>
  </si>
  <si>
    <t>Příplatek k cenám kontaktního zateplení podhledů za použití tepelněizolačních zátek z minerální vlny</t>
  </si>
  <si>
    <t>287266813</t>
  </si>
  <si>
    <t>11</t>
  </si>
  <si>
    <t>621335101</t>
  </si>
  <si>
    <t>Oprava cementové hladké omítky vnějších podhledů v rozsahu do 10%</t>
  </si>
  <si>
    <t>-1309959714</t>
  </si>
  <si>
    <t>12</t>
  </si>
  <si>
    <t>621531021</t>
  </si>
  <si>
    <t>Tenkovrstvá silikonová zrnitá omítka tl. 2,0 mm včetně penetrace vnějších podhledů</t>
  </si>
  <si>
    <t>803143149</t>
  </si>
  <si>
    <t>13</t>
  </si>
  <si>
    <t>622131121</t>
  </si>
  <si>
    <t>Penetrační disperzní nátěr vnějších stěn nanášený ručně</t>
  </si>
  <si>
    <t>-2034161159</t>
  </si>
  <si>
    <t>"1.PP" ((8,8+4,4+1,2*2+9,6+1,2+3,6+1,2+0,4)*2+5,2)*2,4-0,6*0,6*42+0,15*0,6*3*42</t>
  </si>
  <si>
    <t>"- pod obklad" (4,4-3,2-0,6+0,1+1,12+0,85)*2,6</t>
  </si>
  <si>
    <t>14</t>
  </si>
  <si>
    <t>622142001</t>
  </si>
  <si>
    <t>Potažení vnějších stěn sklovláknitým pletivem vtlačeným do tenkovrstvé hmoty</t>
  </si>
  <si>
    <t>-1603405378</t>
  </si>
  <si>
    <t>622211001</t>
  </si>
  <si>
    <t>Montáž kontaktního zateplení vnějších stěn z polystyrénových desek tl do 40 mm</t>
  </si>
  <si>
    <t>912046132</t>
  </si>
  <si>
    <t>"EPS 40mm - vnější strana lodžie" 1,2*23,63*6</t>
  </si>
  <si>
    <t>"XPS 40mm - soklík lodžie" ((4,26+4,28)*16-0,8*32)*0,1</t>
  </si>
  <si>
    <t>16</t>
  </si>
  <si>
    <t>28375932</t>
  </si>
  <si>
    <t>deska EPS 70 fasádní λ=0,039 tl 40mm</t>
  </si>
  <si>
    <t>831967012</t>
  </si>
  <si>
    <t>"Vnější strana lodžie" 1,2*23,63*6*1,05</t>
  </si>
  <si>
    <t>17</t>
  </si>
  <si>
    <t>28376365</t>
  </si>
  <si>
    <t>deska XPS hrana rovná, hladký povrch, λ=0,034 tl 40mm</t>
  </si>
  <si>
    <t>827809777</t>
  </si>
  <si>
    <t>"Soklík lodžie" ((4,26+4,28)*16-0,8*32+1,27*32)*0,1*1,05</t>
  </si>
  <si>
    <t>18</t>
  </si>
  <si>
    <t>622211011</t>
  </si>
  <si>
    <t>Montáž kontaktního zateplení vnějších stěn z polystyrénových desek tl do 80 mm</t>
  </si>
  <si>
    <t>-2016381002</t>
  </si>
  <si>
    <t>"Čelní strana lodžie - PI 60mm" (4,38*16+4,4*16)*2,6-2,4*1,55*32-0,75*2,375*32</t>
  </si>
  <si>
    <t>"Bok lodžie - PIR 80mm" 1,27*2,6*32</t>
  </si>
  <si>
    <t>"Bok lodžie - PIR 60mm" 1,27*2,6*32</t>
  </si>
  <si>
    <t>19</t>
  </si>
  <si>
    <t>28376526</t>
  </si>
  <si>
    <t>deska izolační  PIR tl. 60mm</t>
  </si>
  <si>
    <t>-1640134062</t>
  </si>
  <si>
    <t>"Čelní strana lodžie" ((4,38*16+4,4*16)*2,6-2,4*1,55*32-0,75*2,375*32)*1,05</t>
  </si>
  <si>
    <t>"Bok lodžie" 1,27*2,6*32*1,05</t>
  </si>
  <si>
    <t>20</t>
  </si>
  <si>
    <t>28376528</t>
  </si>
  <si>
    <t>deska izolační  PIR tl. 80mm</t>
  </si>
  <si>
    <t>-1823085258</t>
  </si>
  <si>
    <t>"Bok lodžie" 1,27*2,5*32*1,05</t>
  </si>
  <si>
    <t>28376370</t>
  </si>
  <si>
    <t>deska XPS, hrana rovná, hladký povrch, λ=0,034 tl 60mm</t>
  </si>
  <si>
    <t>-555094878</t>
  </si>
  <si>
    <t>"Bok lodžie" 1,27*0,1*32*1,05</t>
  </si>
  <si>
    <t>22</t>
  </si>
  <si>
    <t>622211031</t>
  </si>
  <si>
    <t>Montáž kontaktního zateplení vnějších stěn z polystyrénových desek tl do 160 mm</t>
  </si>
  <si>
    <t>1317119633</t>
  </si>
  <si>
    <t>"KZS 140mm" (9,08*2+4,12+9,7+5,28+3,7+1,2)*2*23,63</t>
  </si>
  <si>
    <t>"- odpočet lodžií" -4,26*2,6*16-4,28*2,6*16</t>
  </si>
  <si>
    <t>"- odpočet oken" -(1,5*1,6*88+2,1*1,6*32+1,5*1,55*8)</t>
  </si>
  <si>
    <t>"- odpočet u schodiště" -((4,12+1,34*2)*23,63-1,5*1,55*16)</t>
  </si>
  <si>
    <t>23</t>
  </si>
  <si>
    <t>28375951</t>
  </si>
  <si>
    <t>deska EPS 70 fasádní λ=0,039 tl 140mm</t>
  </si>
  <si>
    <t>942657681</t>
  </si>
  <si>
    <t>1176,414*1,05</t>
  </si>
  <si>
    <t>24</t>
  </si>
  <si>
    <t>622212001</t>
  </si>
  <si>
    <t>Montáž kontaktního zateplení vnějšího ostění hl. špalety do 200 mm z polystyrenu tl do 40 mm</t>
  </si>
  <si>
    <t>158457163</t>
  </si>
  <si>
    <t>"Parapety" 2,4*32</t>
  </si>
  <si>
    <t>25</t>
  </si>
  <si>
    <t>622212051</t>
  </si>
  <si>
    <t>Montáž kontaktního zateplení vnějšího ostění hl. špalety do 400 mm z polystyrenu tl do 40 mm</t>
  </si>
  <si>
    <t>194204615</t>
  </si>
  <si>
    <t xml:space="preserve">"Parapety" 1,5*88+2,1*32+1,5*8 </t>
  </si>
  <si>
    <t>26</t>
  </si>
  <si>
    <t>28376415</t>
  </si>
  <si>
    <t>deska z polystyrénu XPS, hrana polodrážková a hladký povrch tl 30mm</t>
  </si>
  <si>
    <t>-848024539</t>
  </si>
  <si>
    <t>"Parapety" ((1,5*88+2,1*32+1,5*8)*0,3+2,4*32*0,12 )*1,05</t>
  </si>
  <si>
    <t>27</t>
  </si>
  <si>
    <t>622221031</t>
  </si>
  <si>
    <t>Montáž kontaktního zateplení vnějších stěn z minerální vlny s podélnou orientací vláken tl do 160 mm</t>
  </si>
  <si>
    <t>-1257720617</t>
  </si>
  <si>
    <t>"U schodiště" (4,12+1,34*2)*23,63-1,5*1,55*16</t>
  </si>
  <si>
    <t>28</t>
  </si>
  <si>
    <t>63151531</t>
  </si>
  <si>
    <t>deska tepelně izolační minerální kontaktních fasád podélné vlákno λ=0,036-0,037 tl 140mm</t>
  </si>
  <si>
    <t>659669531</t>
  </si>
  <si>
    <t>"U schodiště" ((4,12+1,34*2)*23,63-1,5*1,55*16)*1,05</t>
  </si>
  <si>
    <t>29</t>
  </si>
  <si>
    <t>622222001</t>
  </si>
  <si>
    <t>Montáž kontaktního zateplení vnějšího ostění hl. špalety do 200 mm z minerální vlny tl do 40 mm</t>
  </si>
  <si>
    <t>175573653</t>
  </si>
  <si>
    <t>"BS/1.1" (2,4+1,55*2)*32+(0,75+2,375*2)*32</t>
  </si>
  <si>
    <t>30</t>
  </si>
  <si>
    <t>622222051</t>
  </si>
  <si>
    <t>Montáž kontaktního zateplení vnějšího ostění hl. špalety do 400 mm z minerální vlny tl do 40 mm</t>
  </si>
  <si>
    <t>1619276133</t>
  </si>
  <si>
    <t>"OK/1.1" (1,5+1,6*2)*88</t>
  </si>
  <si>
    <t>"OK/1.2" (2,1+1,6*2)*32</t>
  </si>
  <si>
    <t>"OK/1.N" (1,5+1,55*2)*8</t>
  </si>
  <si>
    <t>31</t>
  </si>
  <si>
    <t>63151517</t>
  </si>
  <si>
    <t>deska tepelně izolační minerální kontaktních fasád podélné vlákno λ=0,036-0,037 tl 30mm</t>
  </si>
  <si>
    <t>-1473055130</t>
  </si>
  <si>
    <t>"OK/1.1" (1,5+1,6*2)*88*0,3*1,05</t>
  </si>
  <si>
    <t>"OK/1.2" (2,1+1,6*2)*32*0,3*1,05</t>
  </si>
  <si>
    <t>"OK/1.N" (1,5+1,55*2)*8*0,3*1,05</t>
  </si>
  <si>
    <t>32</t>
  </si>
  <si>
    <t>28376523</t>
  </si>
  <si>
    <t>deska izolační PIR tl. 30mm</t>
  </si>
  <si>
    <t>-312067094</t>
  </si>
  <si>
    <t>"BS/1.1" ((2,4+1,55*2)*32+(0,75+2,375*2)*32)*0,12*1,05</t>
  </si>
  <si>
    <t>33</t>
  </si>
  <si>
    <t>622251101</t>
  </si>
  <si>
    <t>Příplatek k cenám kontaktního zateplení stěn za použití tepelněizolačních zátek z polystyrenu</t>
  </si>
  <si>
    <t>-1390616496</t>
  </si>
  <si>
    <t>286,904+294,872+1176,414</t>
  </si>
  <si>
    <t>34</t>
  </si>
  <si>
    <t>622251105</t>
  </si>
  <si>
    <t>Příplatek k cenám kontaktního zateplení stěn za použití tepelněizolačních zátek z minerální vlny</t>
  </si>
  <si>
    <t>244106194</t>
  </si>
  <si>
    <t>35</t>
  </si>
  <si>
    <t>622252001</t>
  </si>
  <si>
    <t>Montáž zakládacích soklových lišt kontaktního zateplení</t>
  </si>
  <si>
    <t>541012336</t>
  </si>
  <si>
    <t>Šířka 40 mm :</t>
  </si>
  <si>
    <t>"Vnitřní strana lodžie" 1,27*32</t>
  </si>
  <si>
    <t>"Vnější strana lodžie" 1,2*8</t>
  </si>
  <si>
    <t>Šířka 60 mm :</t>
  </si>
  <si>
    <t>"Lodžie" 4,26*16+4,28*16-0,8*32</t>
  </si>
  <si>
    <t>Šířka 80 mm :</t>
  </si>
  <si>
    <t>Šířka 140 mm :</t>
  </si>
  <si>
    <t>"Hlavní plochy" (9,08*2+4,12+9,7+5,28+3,7+1,2)*2-4,26*2-4,28*2</t>
  </si>
  <si>
    <t>36</t>
  </si>
  <si>
    <t>59051641</t>
  </si>
  <si>
    <t>lišta soklová Al s okapničkou zakládací U 04cm 0,7/200cm</t>
  </si>
  <si>
    <t>-1391328124</t>
  </si>
  <si>
    <t>50,24*1,1</t>
  </si>
  <si>
    <t>37</t>
  </si>
  <si>
    <t>59051643</t>
  </si>
  <si>
    <t>lišta soklová Al s okapničkou zakládací U 06cm 0,7/200cm</t>
  </si>
  <si>
    <t>-23792598</t>
  </si>
  <si>
    <t>111,04*1,1</t>
  </si>
  <si>
    <t>38</t>
  </si>
  <si>
    <t>59051645</t>
  </si>
  <si>
    <t>lišta soklová Al s okapničkou zakládací U 08cm 0,7/200cm</t>
  </si>
  <si>
    <t>434995042</t>
  </si>
  <si>
    <t>40,64*1,1</t>
  </si>
  <si>
    <t>39</t>
  </si>
  <si>
    <t>59051651</t>
  </si>
  <si>
    <t>lišta soklová Al s okapničkou zakládací U 14cm 0,95/200cm</t>
  </si>
  <si>
    <t>-1281135498</t>
  </si>
  <si>
    <t>67,24*1,1</t>
  </si>
  <si>
    <t>40</t>
  </si>
  <si>
    <t>622252002</t>
  </si>
  <si>
    <t>Montáž ostatních lišt kontaktního zateplení</t>
  </si>
  <si>
    <t>-39481459</t>
  </si>
  <si>
    <t>Začiš´tovací APU lišta :</t>
  </si>
  <si>
    <t>Rohová lišta s okapničkou (nad okenními otvory je součástí položky "Zateplení ostění" :</t>
  </si>
  <si>
    <t>"Čelo lodžie" 4,28*16+4,26*16</t>
  </si>
  <si>
    <t>"Rohová lišta (špalety otvorů jsou součástí položky "Zateplení ostění" :</t>
  </si>
  <si>
    <t>"Rohy objektu" 23,63*8</t>
  </si>
  <si>
    <t>"Boky lodžií" 2,62*32*2</t>
  </si>
  <si>
    <t>"Deska lodžií" 0,28*32*2</t>
  </si>
  <si>
    <t>Parapetní lišta je součástí položky "Zateplení ostění"</t>
  </si>
  <si>
    <t>41</t>
  </si>
  <si>
    <t>59051476</t>
  </si>
  <si>
    <t>profil okenní začišťovací se sklovláknitou armovací tkaninou 6 mm/2,4 m dle PKO</t>
  </si>
  <si>
    <t>-386205783</t>
  </si>
  <si>
    <t>972*1,1</t>
  </si>
  <si>
    <t>42</t>
  </si>
  <si>
    <t>59051480</t>
  </si>
  <si>
    <t>profil rohový Al s tkaninou kontaktního zateplení dle PKO</t>
  </si>
  <si>
    <t>1785293222</t>
  </si>
  <si>
    <t>374,64*1,1</t>
  </si>
  <si>
    <t>43</t>
  </si>
  <si>
    <t>59051481</t>
  </si>
  <si>
    <t>profil rohový Al s tkaninou a okapničkou kontaktního zateplení dle PKO</t>
  </si>
  <si>
    <t>-466695800</t>
  </si>
  <si>
    <t>136,64*1,1</t>
  </si>
  <si>
    <t>44</t>
  </si>
  <si>
    <t>622335101</t>
  </si>
  <si>
    <t>Oprava cementové hladké omítky vnějších stěn v rozsahu do 10%</t>
  </si>
  <si>
    <t>-743465706</t>
  </si>
  <si>
    <t>"1.PP - pod omítku" 160,38</t>
  </si>
  <si>
    <t>"- odpočet vybouraných MIV" -(2,35-1,5)*1,55*8</t>
  </si>
  <si>
    <t>"KZS 80mm" 1,27*2,6*32</t>
  </si>
  <si>
    <t>"KZS 60mm" (4,26*16+4,28*16)*2,6-(2,4*1,55-0,75*2,375)*32</t>
  </si>
  <si>
    <t>"KZS 40mm - vnější strana lodžie" 1,2*23,63*6</t>
  </si>
  <si>
    <t>"- vnitřní strana lodžie" 1,27*2,6*32</t>
  </si>
  <si>
    <t>"Špalety - OK/1.1" (1,5+1,6*2)*88*0,15</t>
  </si>
  <si>
    <t>"OK/1.2" (2,1+1,6*2)*32*0,15</t>
  </si>
  <si>
    <t>"OK/1.N" 1,5*8*0,15</t>
  </si>
  <si>
    <t>45</t>
  </si>
  <si>
    <t>622511121</t>
  </si>
  <si>
    <t>Tenkovrstvá mozaiková hrubozrnná omítka včetně penetrace vnějších stěn</t>
  </si>
  <si>
    <t>-155121208</t>
  </si>
  <si>
    <t>46</t>
  </si>
  <si>
    <t>622531021</t>
  </si>
  <si>
    <t>Tenkovrstvá silikonová zrnitá omítka tl. 2,0 mm včetně penetrace vnějších stěn</t>
  </si>
  <si>
    <t>-417048710</t>
  </si>
  <si>
    <t>"Špalety - OK/1.1" (1,5+1,6*2)*88*0,3</t>
  </si>
  <si>
    <t>"OK/1.2" (2,1+1,6*2)*32*0,3</t>
  </si>
  <si>
    <t>"OK/1.N" 1,5*8*0,3</t>
  </si>
  <si>
    <t>"BS/1.1" ((2,4+1,55*2)*32+(0,75+2,375*2)*32)*0,12</t>
  </si>
  <si>
    <t>47</t>
  </si>
  <si>
    <t>629135102</t>
  </si>
  <si>
    <t>Vyrovnávací vrstva pod klempířské prvky z MC š do 300 mm</t>
  </si>
  <si>
    <t>593390938</t>
  </si>
  <si>
    <t>"Venkovní parapet" 1,5*8</t>
  </si>
  <si>
    <t>48</t>
  </si>
  <si>
    <t>629991011</t>
  </si>
  <si>
    <t>Zakrytí výplní otvorů a svislých ploch fólií přilepenou lepící páskou</t>
  </si>
  <si>
    <t>55235699</t>
  </si>
  <si>
    <t>"1.PP - OK/old" 0,6*0,6*42</t>
  </si>
  <si>
    <t>"1.-8.NP" 1,5*1,6*88+2,1*1,6*32+2,4*1,55*32+0,75*2,375*32+1,5*1,55*8</t>
  </si>
  <si>
    <t>49</t>
  </si>
  <si>
    <t>629995101</t>
  </si>
  <si>
    <t>Očištění vnějších ploch tlakovou vodou</t>
  </si>
  <si>
    <t>1605179634</t>
  </si>
  <si>
    <t>"1.-8.NP" 178,461+2053,326</t>
  </si>
  <si>
    <t>50</t>
  </si>
  <si>
    <t>629999011</t>
  </si>
  <si>
    <t>Příplatek k úpravám povrchů za provádění styku dvou barev nebo struktur na fasádě</t>
  </si>
  <si>
    <t>-1556913008</t>
  </si>
  <si>
    <t>"Předpoklad" 200</t>
  </si>
  <si>
    <t>51</t>
  </si>
  <si>
    <t>63245-010</t>
  </si>
  <si>
    <t>Vyčištění a odmaštění stávající podlahy lodžie - litého terasa</t>
  </si>
  <si>
    <t>-1935701846</t>
  </si>
  <si>
    <t>"Lodžie" 4,26*1,4*16+4,28*1,4*16</t>
  </si>
  <si>
    <t>52</t>
  </si>
  <si>
    <t>632450122</t>
  </si>
  <si>
    <t>Vyrovnávací cementový potěr tl do 30 mm ze suchých směsí provedený v pásu</t>
  </si>
  <si>
    <t>2027833327</t>
  </si>
  <si>
    <t>"Vnitřní parapet" 1,5*0,2*8</t>
  </si>
  <si>
    <t>53</t>
  </si>
  <si>
    <t>63245-020</t>
  </si>
  <si>
    <t>Aplikace spojovacího můstku na bázi bezrozpouštědlové syntetické disperze stávající podlahy lodžie tzv. superkontakt</t>
  </si>
  <si>
    <t>1116610163</t>
  </si>
  <si>
    <t>54</t>
  </si>
  <si>
    <t>632452512</t>
  </si>
  <si>
    <t>Cementový rychletuhnoucí potěr ze suchých směsí tl do 15 mm</t>
  </si>
  <si>
    <t>1302584785</t>
  </si>
  <si>
    <t>55</t>
  </si>
  <si>
    <t>634663115-R</t>
  </si>
  <si>
    <t>Výplň dilatačních spar šířky do 10 mm v potěrech těsnícím provazcem</t>
  </si>
  <si>
    <t>633907409</t>
  </si>
  <si>
    <t>"Lodžie" 4,26*16+4,28*16+1,4*3*32</t>
  </si>
  <si>
    <t>56</t>
  </si>
  <si>
    <t>634911122</t>
  </si>
  <si>
    <t>Řezání dilatačních spár š 10 mm hl do 20 mm v čerstvé betonové mazanině</t>
  </si>
  <si>
    <t>-945489827</t>
  </si>
  <si>
    <t>57</t>
  </si>
  <si>
    <t>644941111</t>
  </si>
  <si>
    <t>Osazování ventilačních mřížek velikosti do 150 x 200 mm</t>
  </si>
  <si>
    <t>452483724</t>
  </si>
  <si>
    <t>"OST.03" 16</t>
  </si>
  <si>
    <t>58</t>
  </si>
  <si>
    <t>56245649</t>
  </si>
  <si>
    <t>mřížka větrací kruhová plast  DN100, upravená pro přístup rorýsů, viz. prvek OST.03</t>
  </si>
  <si>
    <t>1330032417</t>
  </si>
  <si>
    <t>59</t>
  </si>
  <si>
    <t>644941121</t>
  </si>
  <si>
    <t>Montáž průchodky k větrací mřížce se zhotovením otvoru v tepelné izolaci</t>
  </si>
  <si>
    <t>-1266167602</t>
  </si>
  <si>
    <t>Ostatní konstrukce a práce, bourání</t>
  </si>
  <si>
    <t>60</t>
  </si>
  <si>
    <t>941311112</t>
  </si>
  <si>
    <t>Montáž lešení řadového modulového lehkého zatížení do 200 kg/m2 š do 0,9 m v do 25 m</t>
  </si>
  <si>
    <t>-1505868307</t>
  </si>
  <si>
    <t>(18,68+22,28+1,2*4+1,1*12)*2*(26,03-1,8)</t>
  </si>
  <si>
    <t>61</t>
  </si>
  <si>
    <t>941311211</t>
  </si>
  <si>
    <t>Příplatek k lešení řadovému modulovému lehkému š 0,9 m v do 25 m za první a ZKD den použití</t>
  </si>
  <si>
    <t>1469584005</t>
  </si>
  <si>
    <t>2857,202*91</t>
  </si>
  <si>
    <t>62</t>
  </si>
  <si>
    <t>941311812</t>
  </si>
  <si>
    <t>Demontáž lešení řadového modulového lehkého zatížení do 200 kg/m2 š do 0,9 m v do 25 m</t>
  </si>
  <si>
    <t>-1834153127</t>
  </si>
  <si>
    <t>63</t>
  </si>
  <si>
    <t>944511111</t>
  </si>
  <si>
    <t>Montáž ochranné sítě z textilie z umělých vláken</t>
  </si>
  <si>
    <t>-726379020</t>
  </si>
  <si>
    <t>"Uliční strana" (9,6+5,48+3,6+1,2*2+1,1*2)*(26,03-1,8)</t>
  </si>
  <si>
    <t>64</t>
  </si>
  <si>
    <t>944511211</t>
  </si>
  <si>
    <t>Příplatek k ochranné síti za první a ZKD den použití</t>
  </si>
  <si>
    <t>816697423</t>
  </si>
  <si>
    <t>564,074*91</t>
  </si>
  <si>
    <t>65</t>
  </si>
  <si>
    <t>944511811</t>
  </si>
  <si>
    <t>Demontáž ochranné sítě z textilie z umělých vláken</t>
  </si>
  <si>
    <t>102215562</t>
  </si>
  <si>
    <t>66</t>
  </si>
  <si>
    <t>944711113</t>
  </si>
  <si>
    <t>Montáž záchytné stříšky š do 2,5 m</t>
  </si>
  <si>
    <t>-127247559</t>
  </si>
  <si>
    <t>67</t>
  </si>
  <si>
    <t>944711213</t>
  </si>
  <si>
    <t>Příplatek k záchytné stříšce š do 2,5 m za první a ZKD den použití</t>
  </si>
  <si>
    <t>1460101589</t>
  </si>
  <si>
    <t>3*91</t>
  </si>
  <si>
    <t>68</t>
  </si>
  <si>
    <t>944711813</t>
  </si>
  <si>
    <t>Demontáž záchytné stříšky š do 2,5 m</t>
  </si>
  <si>
    <t>638582063</t>
  </si>
  <si>
    <t>69</t>
  </si>
  <si>
    <t>949101111</t>
  </si>
  <si>
    <t>Lešení pomocné pro objekty pozemních staveb s lešeňovou podlahou v do 1,9 m zatížení do 150 kg/m2</t>
  </si>
  <si>
    <t>1063576953</t>
  </si>
  <si>
    <t>"Schodiště" 2,35*1,3*8</t>
  </si>
  <si>
    <t>70</t>
  </si>
  <si>
    <t>952901111</t>
  </si>
  <si>
    <t>Vyčištění budov bytové a občanské výstavby při výšce podlaží do 4 m</t>
  </si>
  <si>
    <t>-281833066</t>
  </si>
  <si>
    <t>71</t>
  </si>
  <si>
    <t>953735113</t>
  </si>
  <si>
    <t>Odvětrání vodorovné plastovými troubami DN do 110 mm ukládanými na sraz</t>
  </si>
  <si>
    <t>1367087024</t>
  </si>
  <si>
    <t>"OST.03" 16*0,35</t>
  </si>
  <si>
    <t>72</t>
  </si>
  <si>
    <t>953961112</t>
  </si>
  <si>
    <t>Kotvy chemickým tmelem M 10 hl 90 mm do betonu, ŽB nebo kamene s vyvrtáním otvoru</t>
  </si>
  <si>
    <t>-1476019478</t>
  </si>
  <si>
    <t>"ZAM.02" 32*8</t>
  </si>
  <si>
    <t>73</t>
  </si>
  <si>
    <t>953965115</t>
  </si>
  <si>
    <t>Kotevní šroub pro chemické kotvy M 10 dl 130 mm</t>
  </si>
  <si>
    <t>-624213984</t>
  </si>
  <si>
    <t>74</t>
  </si>
  <si>
    <t>968062375</t>
  </si>
  <si>
    <t>Vybourání dřevěných rámů oken zdvojených včetně křídel pl do 2 m2</t>
  </si>
  <si>
    <t>1903969123</t>
  </si>
  <si>
    <t>"Na schodišti" 1,5*1,55*8</t>
  </si>
  <si>
    <t>75</t>
  </si>
  <si>
    <t>968072361</t>
  </si>
  <si>
    <t>Vybourání meziokenní vložky</t>
  </si>
  <si>
    <t>-1362727441</t>
  </si>
  <si>
    <t>"Na schodišti" 2*8</t>
  </si>
  <si>
    <t>76</t>
  </si>
  <si>
    <t>977151118</t>
  </si>
  <si>
    <t>Jádrové vrty diamantovými korunkami do D 100 mm do stavebních materiálů</t>
  </si>
  <si>
    <t>1480798858</t>
  </si>
  <si>
    <t>"OST.03" 16*0,2</t>
  </si>
  <si>
    <t>77</t>
  </si>
  <si>
    <t>978036121</t>
  </si>
  <si>
    <t>Otlučení (osekání) cementových omítek vnějších ploch v rozsahu do 10 %</t>
  </si>
  <si>
    <t>CS ÚRS 2018 01</t>
  </si>
  <si>
    <t>-2100750797</t>
  </si>
  <si>
    <t>"1.PP - pod omítku" 152,7</t>
  </si>
  <si>
    <t>"- pod obklad" (1,2+0,4)*2*2,4+(4,4-3,2-0,6+0,1+1,12+0,85)*2,6</t>
  </si>
  <si>
    <t>997</t>
  </si>
  <si>
    <t>Přesun sutě</t>
  </si>
  <si>
    <t>78</t>
  </si>
  <si>
    <t>997013117</t>
  </si>
  <si>
    <t>Vnitrostaveništní doprava suti a vybouraných hmot pro budovy v do 24 m s použitím mechanizace</t>
  </si>
  <si>
    <t>t</t>
  </si>
  <si>
    <t>-735742525</t>
  </si>
  <si>
    <t>79</t>
  </si>
  <si>
    <t>997013313</t>
  </si>
  <si>
    <t>Montáž a demontáž shozu suti v do 30 m</t>
  </si>
  <si>
    <t>-1773212480</t>
  </si>
  <si>
    <t>80</t>
  </si>
  <si>
    <t>997013323</t>
  </si>
  <si>
    <t>Příplatek k shozu suti v do 30 m za první a ZKD den použití</t>
  </si>
  <si>
    <t>-1115913865</t>
  </si>
  <si>
    <t>"Schodiště" 24*5</t>
  </si>
  <si>
    <t>81</t>
  </si>
  <si>
    <t>997013501</t>
  </si>
  <si>
    <t>Odvoz suti a vybouraných hmot na skládku nebo meziskládku do 1 km se složením</t>
  </si>
  <si>
    <t>2072405900</t>
  </si>
  <si>
    <t>82</t>
  </si>
  <si>
    <t>997013509</t>
  </si>
  <si>
    <t>Příplatek k odvozu suti a vybouraných hmot na skládku ZKD 1 km přes 1 km</t>
  </si>
  <si>
    <t>1294111968</t>
  </si>
  <si>
    <t>18,834*19 'Přepočtené koeficientem množství</t>
  </si>
  <si>
    <t>83</t>
  </si>
  <si>
    <t>997013831</t>
  </si>
  <si>
    <t>Poplatek za uložení na skládce (skládkovné) stavebního odpadu směsného kód odpadu 170 904</t>
  </si>
  <si>
    <t>-1202704108</t>
  </si>
  <si>
    <t>998</t>
  </si>
  <si>
    <t>Přesun hmot</t>
  </si>
  <si>
    <t>84</t>
  </si>
  <si>
    <t>998017003</t>
  </si>
  <si>
    <t>Přesun hmot s omezením mechanizace pro budovy v do 24 m</t>
  </si>
  <si>
    <t>-1776669772</t>
  </si>
  <si>
    <t>PSV</t>
  </si>
  <si>
    <t>Práce a dodávky PSV</t>
  </si>
  <si>
    <t>711</t>
  </si>
  <si>
    <t>Izolace proti vodě, vlhkosti a plynům</t>
  </si>
  <si>
    <t>85</t>
  </si>
  <si>
    <t>711493113-R</t>
  </si>
  <si>
    <t>Izolace proti vodě vodorovná těsnicí stěrkou dvojnásobná  jednosložkovou flexibilní, silikátově-disperzní s obsahem redispergovatelného polymeru a minerálních plniv</t>
  </si>
  <si>
    <t>-1722635337</t>
  </si>
  <si>
    <t>86</t>
  </si>
  <si>
    <t>711493123-R</t>
  </si>
  <si>
    <t>Izolace proti podpovrchové a tlakové vodě svislá těsnicí stěrkou dvojnásobná jednosložkovou flexibilní, silikátově-disperzní s obsahem redispergovatelného polymeru a minerálních plniv</t>
  </si>
  <si>
    <t>521976584</t>
  </si>
  <si>
    <t>"Lodžie" (4,26*16+4,28*16+1,4*2*32)*0,1</t>
  </si>
  <si>
    <t>87</t>
  </si>
  <si>
    <t>7119-010</t>
  </si>
  <si>
    <t>Systémová penetrace pod hydroizolační stěrku</t>
  </si>
  <si>
    <t>1227601240</t>
  </si>
  <si>
    <t>191,296+22,624</t>
  </si>
  <si>
    <t>88</t>
  </si>
  <si>
    <t>7119-020</t>
  </si>
  <si>
    <t>Systémová řešení spoje podlaha/stěna butylovými pásky</t>
  </si>
  <si>
    <t>501793476</t>
  </si>
  <si>
    <t>"Lodžie" 4,26*16+4,28*16+1,4*2*32</t>
  </si>
  <si>
    <t>89</t>
  </si>
  <si>
    <t>998711103</t>
  </si>
  <si>
    <t>Přesun hmot tonážní pro izolace proti vodě, vlhkosti a plynům v objektech výšky do 60 m</t>
  </si>
  <si>
    <t>-962387326</t>
  </si>
  <si>
    <t>764</t>
  </si>
  <si>
    <t>Konstrukce klempířské</t>
  </si>
  <si>
    <t>90</t>
  </si>
  <si>
    <t>764002841</t>
  </si>
  <si>
    <t>Demontáž oplechování horních ploch zdí a nadezdívek do suti</t>
  </si>
  <si>
    <t>1019064788</t>
  </si>
  <si>
    <t>"KL/05" (18,68+22,28+1,2*4)*2</t>
  </si>
  <si>
    <t>91</t>
  </si>
  <si>
    <t>764002851</t>
  </si>
  <si>
    <t>Demontáž oplechování parapetů do suti</t>
  </si>
  <si>
    <t>1688551728</t>
  </si>
  <si>
    <t>"KL/01" 2,35*8</t>
  </si>
  <si>
    <t>"KL/02" 1,55*88</t>
  </si>
  <si>
    <t>"KL/03" 2,15*32</t>
  </si>
  <si>
    <t>"KL/04" 2,4*32</t>
  </si>
  <si>
    <t>92</t>
  </si>
  <si>
    <t>764214607</t>
  </si>
  <si>
    <t>Oplechování horních ploch a atik bez rohů z Pz s povrch úpravou mechanicky kotvené rš 670 mm</t>
  </si>
  <si>
    <t>761698110</t>
  </si>
  <si>
    <t>93</t>
  </si>
  <si>
    <t>764215646</t>
  </si>
  <si>
    <t>Příplatek za zvýšenou pracnost při oplechování rohů nadezdívek(atik)z Pz s povrch úprav rš přes 400mm</t>
  </si>
  <si>
    <t>1943797466</t>
  </si>
  <si>
    <t>94</t>
  </si>
  <si>
    <t>764216643</t>
  </si>
  <si>
    <t>Oplechování rovných parapetů celoplošně lepené z Pz s povrchovou úpravou rš 250 mm</t>
  </si>
  <si>
    <t>1355272279</t>
  </si>
  <si>
    <t>"KL/04" 2,45*32</t>
  </si>
  <si>
    <t>95</t>
  </si>
  <si>
    <t>764216645</t>
  </si>
  <si>
    <t>Oplechování rovných parapetů celoplošně lepené z Pz s povrchovou úpravou rš 400 mm</t>
  </si>
  <si>
    <t>-1200804424</t>
  </si>
  <si>
    <t>"KL/01" 1,55*8</t>
  </si>
  <si>
    <t>96</t>
  </si>
  <si>
    <t>7649-010</t>
  </si>
  <si>
    <t>Dodávka a montáž oplechování trasy slaboproudu přes atiku, dl.cca 400 mm, Pz plech s povrchovou úpravou, prvek KL/06</t>
  </si>
  <si>
    <t>ks</t>
  </si>
  <si>
    <t>-1158810538</t>
  </si>
  <si>
    <t>97</t>
  </si>
  <si>
    <t>998764103</t>
  </si>
  <si>
    <t>Přesun hmot tonážní pro konstrukce klempířské v objektech v do 24 m</t>
  </si>
  <si>
    <t>-80748586</t>
  </si>
  <si>
    <t>766</t>
  </si>
  <si>
    <t>Konstrukce truhlářské</t>
  </si>
  <si>
    <t>98</t>
  </si>
  <si>
    <t>766441821</t>
  </si>
  <si>
    <t>Demontáž parapetních desek dřevěných nebo plastových šířky do 30 cm délky přes 1,0 m</t>
  </si>
  <si>
    <t>-693345291</t>
  </si>
  <si>
    <t>"Schodiště" 8</t>
  </si>
  <si>
    <t>99</t>
  </si>
  <si>
    <t>766622132</t>
  </si>
  <si>
    <t>Montáž plastových oken plochy přes 1 m2 otevíravých výšky do 2,5 m s rámem do zdiva</t>
  </si>
  <si>
    <t>-224643846</t>
  </si>
  <si>
    <t>"OK.1N" 1,5*1,55*8</t>
  </si>
  <si>
    <t>100</t>
  </si>
  <si>
    <t>61140R01</t>
  </si>
  <si>
    <t>okno plastové dvoukřídlé otvíravé a sklápěcí 150x155cm - viz.soupis prvků PSV OK.1N</t>
  </si>
  <si>
    <t>1820307345</t>
  </si>
  <si>
    <t>101</t>
  </si>
  <si>
    <t>766629213</t>
  </si>
  <si>
    <t>Příplatek k montáži oken rovné ostění připojovací spára do 15 mm - folie</t>
  </si>
  <si>
    <t>-1695153329</t>
  </si>
  <si>
    <t>(1,5+1,5)*2*8</t>
  </si>
  <si>
    <t>102</t>
  </si>
  <si>
    <t>766661842</t>
  </si>
  <si>
    <t>Demontáž  lišt ze stávajících rámů</t>
  </si>
  <si>
    <t>1367921466</t>
  </si>
  <si>
    <t>"Lodžie" 1,55*32</t>
  </si>
  <si>
    <t>103</t>
  </si>
  <si>
    <t>766694112</t>
  </si>
  <si>
    <t>Montáž parapetních desek dřevěných nebo plastových šířky do 30 cm délky do 1,6 m</t>
  </si>
  <si>
    <t>1595120112</t>
  </si>
  <si>
    <t>104</t>
  </si>
  <si>
    <t>60794102</t>
  </si>
  <si>
    <t>deska parapetní dřevotřísková vnitřní 0,26 x 1 m</t>
  </si>
  <si>
    <t>-2141127913</t>
  </si>
  <si>
    <t>8*1,5*1,1</t>
  </si>
  <si>
    <t>105</t>
  </si>
  <si>
    <t>60794121</t>
  </si>
  <si>
    <t>koncovka PVC k parapetním dřevotřískovým deskám 600 mm</t>
  </si>
  <si>
    <t>366891268</t>
  </si>
  <si>
    <t>8*2</t>
  </si>
  <si>
    <t>106</t>
  </si>
  <si>
    <t>998766103</t>
  </si>
  <si>
    <t>Přesun hmot tonážní pro konstrukce truhlářské v objektech v do 24 m</t>
  </si>
  <si>
    <t>-481327279</t>
  </si>
  <si>
    <t>767</t>
  </si>
  <si>
    <t>Konstrukce zámečnické</t>
  </si>
  <si>
    <t>107</t>
  </si>
  <si>
    <t>767112811</t>
  </si>
  <si>
    <t>Demontáž stěn pro zasklení šroubovaných</t>
  </si>
  <si>
    <t>1602726441</t>
  </si>
  <si>
    <t>4,8*1,8*2</t>
  </si>
  <si>
    <t>108</t>
  </si>
  <si>
    <t>767113110</t>
  </si>
  <si>
    <t>Montáž stěn pro zasklení z Al profilů plochy do 6 m2</t>
  </si>
  <si>
    <t>-1462626312</t>
  </si>
  <si>
    <t>"ZAM.03" 4,8*0,9*32</t>
  </si>
  <si>
    <t>109</t>
  </si>
  <si>
    <t>M-767-000</t>
  </si>
  <si>
    <t>vnitřní výplň zábradlí z komůrkového polykarbonátu 4800/900 mm tl.10mm osazeném v nerezavějícím U profilu - viz. prvek ZAM.03</t>
  </si>
  <si>
    <t>2122817473</t>
  </si>
  <si>
    <t>110</t>
  </si>
  <si>
    <t>767113120</t>
  </si>
  <si>
    <t>Montáž stěn pro zasklení z Al profilů plochy do 9 m2</t>
  </si>
  <si>
    <t>1406705106</t>
  </si>
  <si>
    <t>"OST.02" 4,8*1,8*2</t>
  </si>
  <si>
    <t>111</t>
  </si>
  <si>
    <t>M-767-010</t>
  </si>
  <si>
    <t>spojovací prvky pro uchycení stěny v nové poloze - předpoklad</t>
  </si>
  <si>
    <t>kg</t>
  </si>
  <si>
    <t>657155968</t>
  </si>
  <si>
    <t>30*2</t>
  </si>
  <si>
    <t>112</t>
  </si>
  <si>
    <t>767161214</t>
  </si>
  <si>
    <t>Montáž zábradlí rovného z profilové oceli do zdi do hmotnosti 30 kg</t>
  </si>
  <si>
    <t>734249606</t>
  </si>
  <si>
    <t>"Lodžie" 4,8*32</t>
  </si>
  <si>
    <t>113</t>
  </si>
  <si>
    <t>M-767-020</t>
  </si>
  <si>
    <t>zábradlí - replika stávajícího 4800/1000mm (pozinkováno) - viz. prvek ZAM.01A</t>
  </si>
  <si>
    <t>126349530</t>
  </si>
  <si>
    <t>"Jackl 80/50/3" 4,8*32*5,76</t>
  </si>
  <si>
    <t>"Jackl 50/50/4" (1*4+4,6*2)*32*5,454</t>
  </si>
  <si>
    <t>"Tr 20/2" 0,8*30*32*0,888</t>
  </si>
  <si>
    <t>"Spojovací materiál" 3870,49*0,1</t>
  </si>
  <si>
    <t>114</t>
  </si>
  <si>
    <t>M-767-030</t>
  </si>
  <si>
    <t>spojovací prvky pro uchycení zábradlí v nové poloze (pozinkováno) - viz. prvek ZAM.02</t>
  </si>
  <si>
    <t>1707781101</t>
  </si>
  <si>
    <t>"U120" 0,25*4*32*13,4</t>
  </si>
  <si>
    <t>"Pásk. 60/8" (0,12+0,185*2)*4*32*3,77</t>
  </si>
  <si>
    <t>115</t>
  </si>
  <si>
    <t>767161814</t>
  </si>
  <si>
    <t>Demontáž zábradlí rovného nerozebíratelného hmotnosti 1m zábradlí přes 20 kg</t>
  </si>
  <si>
    <t>-128054028</t>
  </si>
  <si>
    <t>4,8*32</t>
  </si>
  <si>
    <t>116</t>
  </si>
  <si>
    <t>7679-010</t>
  </si>
  <si>
    <t xml:space="preserve">Dodávka a montáž držáku prádelních šňůr - ocelová pásovona, 5 ks háčků - viz. prvek OST.01  </t>
  </si>
  <si>
    <t>pár</t>
  </si>
  <si>
    <t>-64756460</t>
  </si>
  <si>
    <t>117</t>
  </si>
  <si>
    <t>7679-020</t>
  </si>
  <si>
    <t xml:space="preserve">Dodávka a montáž tříkomorové budky pro rorýse 1130/190/150 mm - viz. prvek OST.04  </t>
  </si>
  <si>
    <t>-309275958</t>
  </si>
  <si>
    <t>118</t>
  </si>
  <si>
    <t>7679-030</t>
  </si>
  <si>
    <t xml:space="preserve">Dodávka a montáž náhradního hnízda pro jiřičky - viz. prvek OST.05  </t>
  </si>
  <si>
    <t>1421926005</t>
  </si>
  <si>
    <t>119</t>
  </si>
  <si>
    <t>998767103</t>
  </si>
  <si>
    <t>Přesun hmot tonážní pro zámečnické konstrukce v objektech v do 24 m</t>
  </si>
  <si>
    <t>-1097981925</t>
  </si>
  <si>
    <t>771</t>
  </si>
  <si>
    <t>Podlahy z dlaždic</t>
  </si>
  <si>
    <t>120</t>
  </si>
  <si>
    <t>771474113</t>
  </si>
  <si>
    <t>Montáž soklíků z dlaždic keramických rovných flexibilní lepidlo v do 120 mm</t>
  </si>
  <si>
    <t>-1021337129</t>
  </si>
  <si>
    <t>"Lodžie" 4,26*16+4,28*16+1,4*2*32-0,8*32</t>
  </si>
  <si>
    <t>121</t>
  </si>
  <si>
    <t>771575113-R</t>
  </si>
  <si>
    <t>Montáž podlah keramických režných hladkých lepených lepidlem s obsahem redispergovatelného polymeru, kameniva, cementu, do 12 ks/m2</t>
  </si>
  <si>
    <t>1292850131</t>
  </si>
  <si>
    <t>122</t>
  </si>
  <si>
    <t>59761408</t>
  </si>
  <si>
    <t>dlaždice keramické slinuté neglazované mrazuvzdorné barevná přes 9 do 12 ks/m2</t>
  </si>
  <si>
    <t>1561165461</t>
  </si>
  <si>
    <t>(200,64*0,1+191,296)*1,05</t>
  </si>
  <si>
    <t>123</t>
  </si>
  <si>
    <t>771579196-R</t>
  </si>
  <si>
    <t>Příplatek k montáž podlah keramických za spárování pružným tmelem s přísadou redispergovatelného polymeru, minerálního plniva, bílého cementu</t>
  </si>
  <si>
    <t>-482630278</t>
  </si>
  <si>
    <t>124</t>
  </si>
  <si>
    <t>771591111</t>
  </si>
  <si>
    <t>Podlahy penetrace podkladu</t>
  </si>
  <si>
    <t>1672966415</t>
  </si>
  <si>
    <t>125</t>
  </si>
  <si>
    <t>771591117-R</t>
  </si>
  <si>
    <t>Podlahy -  spárování polymerovým tmelem</t>
  </si>
  <si>
    <t>-1676178377</t>
  </si>
  <si>
    <t>126</t>
  </si>
  <si>
    <t>771591185</t>
  </si>
  <si>
    <t>Podlahy pracnější řezání keramických dlaždic rovné</t>
  </si>
  <si>
    <t>-94956305</t>
  </si>
  <si>
    <t>"Soklík" 200,64/0,3</t>
  </si>
  <si>
    <t>127</t>
  </si>
  <si>
    <t>998771103</t>
  </si>
  <si>
    <t>Přesun hmot tonážní pro podlahy z dlaždic v objektech v do 24 m</t>
  </si>
  <si>
    <t>-576604060</t>
  </si>
  <si>
    <t>781</t>
  </si>
  <si>
    <t>Dokončovací práce - obklady</t>
  </si>
  <si>
    <t>128</t>
  </si>
  <si>
    <t>781774113</t>
  </si>
  <si>
    <t>Montáž obkladů vnějších z dlaždic keramických do 12 ks/m2 lepených flexibilním lepidlem</t>
  </si>
  <si>
    <t>-712464347</t>
  </si>
  <si>
    <t>"U vstupu" (4,4-3,2-0,6+0,1+1,12+0,85)*2,6</t>
  </si>
  <si>
    <t>129</t>
  </si>
  <si>
    <t>59761408.1</t>
  </si>
  <si>
    <t>249498068</t>
  </si>
  <si>
    <t>6,942*1,05</t>
  </si>
  <si>
    <t>130</t>
  </si>
  <si>
    <t>781779191</t>
  </si>
  <si>
    <t>Příplatek k montáži obkladů vnějších z dlaždic keramických za plochu do 10 m2</t>
  </si>
  <si>
    <t>2097545913</t>
  </si>
  <si>
    <t>131</t>
  </si>
  <si>
    <t>781779194</t>
  </si>
  <si>
    <t>Příplatek k montáži obkladů vnějších z dlaždic keramických za nerovný povrch</t>
  </si>
  <si>
    <t>-1308470298</t>
  </si>
  <si>
    <t>132</t>
  </si>
  <si>
    <t>998781103</t>
  </si>
  <si>
    <t>Přesun hmot tonážní pro obklady keramické v objektech v do 24 m</t>
  </si>
  <si>
    <t>-323820572</t>
  </si>
  <si>
    <t>784</t>
  </si>
  <si>
    <t>Dokončovací práce - malby a tapety</t>
  </si>
  <si>
    <t>133</t>
  </si>
  <si>
    <t>784181107</t>
  </si>
  <si>
    <t>Základní akrylátová jednonásobná penetrace podkladu na schodišti o výšce podlaží do 3,80 m</t>
  </si>
  <si>
    <t>1103994005</t>
  </si>
  <si>
    <t>"Schodiště" 2,35*(25,2-8*0,18)-1,5*1,55*8+0,2*(1,5+1,55*2)*8</t>
  </si>
  <si>
    <t>134</t>
  </si>
  <si>
    <t>784221107</t>
  </si>
  <si>
    <t>Dvojnásobné bílé malby  ze směsí za sucha dobře otěruvzdorných na schodišti do 3,80 m</t>
  </si>
  <si>
    <t>1167292833</t>
  </si>
  <si>
    <t>135</t>
  </si>
  <si>
    <t>784221141</t>
  </si>
  <si>
    <t>Příplatek k cenám 2x maleb za sucha otěruvzdorných za barevnou malbu tónovanou tónovacími přípravky</t>
  </si>
  <si>
    <t>-335326258</t>
  </si>
  <si>
    <t>VRN</t>
  </si>
  <si>
    <t>Vedlejší rozpočtové náklady</t>
  </si>
  <si>
    <t>VRN1</t>
  </si>
  <si>
    <t>Průzkumné, geodetické a projektové práce</t>
  </si>
  <si>
    <t>136</t>
  </si>
  <si>
    <t>013002000</t>
  </si>
  <si>
    <t>Projektové práce - dokumentace skutečného provedení</t>
  </si>
  <si>
    <t>kpl</t>
  </si>
  <si>
    <t>1024</t>
  </si>
  <si>
    <t>-1104762641</t>
  </si>
  <si>
    <t>VRN3</t>
  </si>
  <si>
    <t>Zařízení staveniště</t>
  </si>
  <si>
    <t>137</t>
  </si>
  <si>
    <t>030001000</t>
  </si>
  <si>
    <t>1706622415</t>
  </si>
  <si>
    <t>138</t>
  </si>
  <si>
    <t>070001000</t>
  </si>
  <si>
    <t>Provozní vlivy - užívání objektu nájemníky po dobu výstavby, opatření pro ochranu ptactva dle požadavku ČESON, výtažné a odtrhové zkoušky</t>
  </si>
  <si>
    <t>-150866217</t>
  </si>
  <si>
    <t>Soupis:</t>
  </si>
  <si>
    <t>011 - Panelový dům č.p. 1158 - elektroinstalace</t>
  </si>
  <si>
    <t>D1 - Svítidla D+M</t>
  </si>
  <si>
    <t>D2 - El.instalační prvky D+M</t>
  </si>
  <si>
    <t>D3 - El.instalační kabely D+M</t>
  </si>
  <si>
    <t>D4 - Hromosvod D+M</t>
  </si>
  <si>
    <t>D5 - Ostatní</t>
  </si>
  <si>
    <t>D1</t>
  </si>
  <si>
    <t>Svítidla D+M</t>
  </si>
  <si>
    <t>Pol1</t>
  </si>
  <si>
    <t>Svít. žárovkové; nástěnné; IP 54/tř. II; 1x60W, včetně žárovky a krytu</t>
  </si>
  <si>
    <t>1520624960</t>
  </si>
  <si>
    <t>Mont.01</t>
  </si>
  <si>
    <t>Montáž - svítidla</t>
  </si>
  <si>
    <t>-291639115</t>
  </si>
  <si>
    <t>D2</t>
  </si>
  <si>
    <t>El.instalační prvky D+M</t>
  </si>
  <si>
    <t>Pol2</t>
  </si>
  <si>
    <t>Vypínač jednopólový; nástěnný; IP 44; 230V/10A</t>
  </si>
  <si>
    <t>-920083832</t>
  </si>
  <si>
    <t>Pol3</t>
  </si>
  <si>
    <t>Jistič 1fx 10,0 A</t>
  </si>
  <si>
    <t>-1549885143</t>
  </si>
  <si>
    <t>Pol4</t>
  </si>
  <si>
    <t>El. instal krabice; svorkovnice 4mm2; IP 44</t>
  </si>
  <si>
    <t>-247574564</t>
  </si>
  <si>
    <t>Pol5</t>
  </si>
  <si>
    <t>Lišta PVC elinstalační vkládací; 20/20 mm</t>
  </si>
  <si>
    <t>-1769448554</t>
  </si>
  <si>
    <t>Mont.02</t>
  </si>
  <si>
    <t>Montáž - el. instalační prvky</t>
  </si>
  <si>
    <t>-1578328924</t>
  </si>
  <si>
    <t>D3</t>
  </si>
  <si>
    <t>El.instalační kabely D+M</t>
  </si>
  <si>
    <t>Pol6</t>
  </si>
  <si>
    <t>Kabel Cu silový; PVC; 750V; 3x1,5 mm2</t>
  </si>
  <si>
    <t>-364053425</t>
  </si>
  <si>
    <t>Pol7</t>
  </si>
  <si>
    <t>Kabel Cu silový; PVC; 750V; 3x2,5 mm2</t>
  </si>
  <si>
    <t>-1237217032</t>
  </si>
  <si>
    <t>M0nt.03</t>
  </si>
  <si>
    <t>Montáž - kabely</t>
  </si>
  <si>
    <t>1092075213</t>
  </si>
  <si>
    <t>D4</t>
  </si>
  <si>
    <t>Hromosvod D+M</t>
  </si>
  <si>
    <t>Pol8</t>
  </si>
  <si>
    <t>Pomocný jímač PJ2 z drátu FeZn prům 8 mm + svorky SS</t>
  </si>
  <si>
    <t>328551088</t>
  </si>
  <si>
    <t>Pol9</t>
  </si>
  <si>
    <t>Svorka křížová FeZn</t>
  </si>
  <si>
    <t>-1320400633</t>
  </si>
  <si>
    <t>Pol10</t>
  </si>
  <si>
    <t>Připojovací svorka FeZn</t>
  </si>
  <si>
    <t>-951497015</t>
  </si>
  <si>
    <t>Pol11</t>
  </si>
  <si>
    <t>Drát FeZn prům. 8 mm</t>
  </si>
  <si>
    <t>1895836041</t>
  </si>
  <si>
    <t>Pol12</t>
  </si>
  <si>
    <t>Drát AlMgSi prům. 8 mm</t>
  </si>
  <si>
    <t>656449909</t>
  </si>
  <si>
    <t>Pol13</t>
  </si>
  <si>
    <t>Jímací tyč FeZn PJ1, l=1,0 m; ochranná stříška</t>
  </si>
  <si>
    <t>-1393230126</t>
  </si>
  <si>
    <t>Pol14</t>
  </si>
  <si>
    <t>Jímací tyč FeZn JP15, l=1,5 m; ochranná stříška, stojan na pultovou střechu; betonový podstavec; podložka pro lepenkovou střechu</t>
  </si>
  <si>
    <t>-1285666539</t>
  </si>
  <si>
    <t>Pol15</t>
  </si>
  <si>
    <t>Podstavec betonový; podložka pro lepenka/folie střechu; montážní základna PV na pultovou střechu</t>
  </si>
  <si>
    <t>-935448073</t>
  </si>
  <si>
    <t>Pol16</t>
  </si>
  <si>
    <t>Podstavec betonový; podložka pro lepenka/folie střechu; izolovaný držák vedení-distanční tyč l=0,7 m na pultovou střechu</t>
  </si>
  <si>
    <t>712167644</t>
  </si>
  <si>
    <t>Pol17</t>
  </si>
  <si>
    <t>Izolovaný držák vedení-zeď l=0,7 m</t>
  </si>
  <si>
    <t>508004859</t>
  </si>
  <si>
    <t>Pol18</t>
  </si>
  <si>
    <t>Izolovaný držák vedení-ocelová trubka l=0,7 m</t>
  </si>
  <si>
    <t>-477964669</t>
  </si>
  <si>
    <t>Pol19</t>
  </si>
  <si>
    <t>Izolovaný držák jímací tyč-ocelová trubka l=0,7 m</t>
  </si>
  <si>
    <t>384375555</t>
  </si>
  <si>
    <t>Pol20</t>
  </si>
  <si>
    <t>2133954353</t>
  </si>
  <si>
    <t>Pol21</t>
  </si>
  <si>
    <t>Bezpečnostní tabulka PVC</t>
  </si>
  <si>
    <t>-1664022396</t>
  </si>
  <si>
    <t>Mont.04</t>
  </si>
  <si>
    <t>Doprava</t>
  </si>
  <si>
    <t>km</t>
  </si>
  <si>
    <t>585518551</t>
  </si>
  <si>
    <t>Pol23</t>
  </si>
  <si>
    <t>Drobný montážní materiál</t>
  </si>
  <si>
    <t>841713744</t>
  </si>
  <si>
    <t>Mont.07</t>
  </si>
  <si>
    <t>Montáž - hromosvod</t>
  </si>
  <si>
    <t>-393272030</t>
  </si>
  <si>
    <t>D5</t>
  </si>
  <si>
    <t>Ostatní</t>
  </si>
  <si>
    <t>Pol26</t>
  </si>
  <si>
    <t>Drobný elektroinstalační a montážní materiál</t>
  </si>
  <si>
    <t>-51784738</t>
  </si>
  <si>
    <t>Mont.08</t>
  </si>
  <si>
    <t>Demontáž elektro NN</t>
  </si>
  <si>
    <t>hod</t>
  </si>
  <si>
    <t>Mont.09</t>
  </si>
  <si>
    <t>Skládkovné</t>
  </si>
  <si>
    <t>Mont.12</t>
  </si>
  <si>
    <t>Likvidace odpadu</t>
  </si>
  <si>
    <t>020 - Panelový dům č.p. 1159</t>
  </si>
  <si>
    <t>18,263*19 'Přepočtené koeficientem množství</t>
  </si>
  <si>
    <t>7679-040</t>
  </si>
  <si>
    <t xml:space="preserve">Dodávka a montáž budky pro netopýry 420/500/150 mm - viz. prvek OST.06  </t>
  </si>
  <si>
    <t>1520560115</t>
  </si>
  <si>
    <t>030001001</t>
  </si>
  <si>
    <t>1015456751</t>
  </si>
  <si>
    <t>070001001</t>
  </si>
  <si>
    <t>-987856860</t>
  </si>
  <si>
    <t>021 - Panelový dům č.p. 1159 - elektroinstalace</t>
  </si>
  <si>
    <t>-2015537718</t>
  </si>
  <si>
    <t>745629745</t>
  </si>
  <si>
    <t>-615836169</t>
  </si>
  <si>
    <t>1968150030</t>
  </si>
  <si>
    <t>-451036230</t>
  </si>
  <si>
    <t>1619981999</t>
  </si>
  <si>
    <t>1194249980</t>
  </si>
  <si>
    <t>-1946720071</t>
  </si>
  <si>
    <t>-604323375</t>
  </si>
  <si>
    <t>-2074765437</t>
  </si>
  <si>
    <t>1496267369</t>
  </si>
  <si>
    <t>-537726285</t>
  </si>
  <si>
    <t>-1427974450</t>
  </si>
  <si>
    <t>-1686244559</t>
  </si>
  <si>
    <t>100964468</t>
  </si>
  <si>
    <t>-1151871122</t>
  </si>
  <si>
    <t>148671710</t>
  </si>
  <si>
    <t>-1895233335</t>
  </si>
  <si>
    <t>1119075577</t>
  </si>
  <si>
    <t>1158709385</t>
  </si>
  <si>
    <t>920499460</t>
  </si>
  <si>
    <t>-2141424509</t>
  </si>
  <si>
    <t>-1784409325</t>
  </si>
  <si>
    <t>1085059068</t>
  </si>
  <si>
    <t>65694483</t>
  </si>
  <si>
    <t>-581932152</t>
  </si>
  <si>
    <t>-1635666854</t>
  </si>
  <si>
    <t>1256574998</t>
  </si>
  <si>
    <t>-1051146118</t>
  </si>
  <si>
    <t>1612462817</t>
  </si>
  <si>
    <t>-152147643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</si>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</sst>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4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10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7" t="s">
        <v>17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8"/>
      <c r="AQ5" s="30"/>
      <c r="BE5" s="328" t="s">
        <v>18</v>
      </c>
      <c r="BS5" s="23" t="s">
        <v>8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3" t="s">
        <v>20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8"/>
      <c r="AQ6" s="30"/>
      <c r="BE6" s="329"/>
      <c r="BS6" s="23" t="s">
        <v>8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29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2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9"/>
      <c r="BS9" s="23" t="s">
        <v>8</v>
      </c>
    </row>
    <row r="10" spans="1:74" ht="14.45" customHeight="1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22</v>
      </c>
      <c r="AO10" s="28"/>
      <c r="AP10" s="28"/>
      <c r="AQ10" s="30"/>
      <c r="BE10" s="329"/>
      <c r="BS10" s="23" t="s">
        <v>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22</v>
      </c>
      <c r="AO11" s="28"/>
      <c r="AP11" s="28"/>
      <c r="AQ11" s="30"/>
      <c r="BE11" s="32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9"/>
      <c r="BS12" s="23" t="s">
        <v>8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29"/>
      <c r="BS13" s="23" t="s">
        <v>8</v>
      </c>
    </row>
    <row r="14" spans="1:74">
      <c r="B14" s="27"/>
      <c r="C14" s="28"/>
      <c r="D14" s="28"/>
      <c r="E14" s="347" t="s">
        <v>33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2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9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22</v>
      </c>
      <c r="AO16" s="28"/>
      <c r="AP16" s="28"/>
      <c r="AQ16" s="30"/>
      <c r="BE16" s="329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22</v>
      </c>
      <c r="AO17" s="28"/>
      <c r="AP17" s="28"/>
      <c r="AQ17" s="30"/>
      <c r="BE17" s="32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9"/>
      <c r="BS18" s="23" t="s">
        <v>10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9"/>
      <c r="BS19" s="23" t="s">
        <v>10</v>
      </c>
    </row>
    <row r="20" spans="2:71" ht="16.5" customHeight="1">
      <c r="B20" s="27"/>
      <c r="C20" s="28"/>
      <c r="D20" s="28"/>
      <c r="E20" s="349" t="s">
        <v>38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8"/>
      <c r="AP20" s="28"/>
      <c r="AQ20" s="30"/>
      <c r="BE20" s="329"/>
      <c r="BS20" s="23" t="s">
        <v>36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9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0">
        <f>ROUND(AG51,0)</f>
        <v>0</v>
      </c>
      <c r="AL23" s="351"/>
      <c r="AM23" s="351"/>
      <c r="AN23" s="351"/>
      <c r="AO23" s="351"/>
      <c r="AP23" s="41"/>
      <c r="AQ23" s="44"/>
      <c r="BE23" s="32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9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2" t="s">
        <v>40</v>
      </c>
      <c r="M25" s="352"/>
      <c r="N25" s="352"/>
      <c r="O25" s="352"/>
      <c r="P25" s="41"/>
      <c r="Q25" s="41"/>
      <c r="R25" s="41"/>
      <c r="S25" s="41"/>
      <c r="T25" s="41"/>
      <c r="U25" s="41"/>
      <c r="V25" s="41"/>
      <c r="W25" s="352" t="s">
        <v>41</v>
      </c>
      <c r="X25" s="352"/>
      <c r="Y25" s="352"/>
      <c r="Z25" s="352"/>
      <c r="AA25" s="352"/>
      <c r="AB25" s="352"/>
      <c r="AC25" s="352"/>
      <c r="AD25" s="352"/>
      <c r="AE25" s="352"/>
      <c r="AF25" s="41"/>
      <c r="AG25" s="41"/>
      <c r="AH25" s="41"/>
      <c r="AI25" s="41"/>
      <c r="AJ25" s="41"/>
      <c r="AK25" s="352" t="s">
        <v>42</v>
      </c>
      <c r="AL25" s="352"/>
      <c r="AM25" s="352"/>
      <c r="AN25" s="352"/>
      <c r="AO25" s="352"/>
      <c r="AP25" s="41"/>
      <c r="AQ25" s="44"/>
      <c r="BE25" s="329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46">
        <v>0.21</v>
      </c>
      <c r="M26" s="331"/>
      <c r="N26" s="331"/>
      <c r="O26" s="331"/>
      <c r="P26" s="47"/>
      <c r="Q26" s="47"/>
      <c r="R26" s="47"/>
      <c r="S26" s="47"/>
      <c r="T26" s="47"/>
      <c r="U26" s="47"/>
      <c r="V26" s="47"/>
      <c r="W26" s="330">
        <f>ROUND(AZ51,0)</f>
        <v>0</v>
      </c>
      <c r="X26" s="331"/>
      <c r="Y26" s="331"/>
      <c r="Z26" s="331"/>
      <c r="AA26" s="331"/>
      <c r="AB26" s="331"/>
      <c r="AC26" s="331"/>
      <c r="AD26" s="331"/>
      <c r="AE26" s="331"/>
      <c r="AF26" s="47"/>
      <c r="AG26" s="47"/>
      <c r="AH26" s="47"/>
      <c r="AI26" s="47"/>
      <c r="AJ26" s="47"/>
      <c r="AK26" s="330">
        <f>ROUND(AV51,0)</f>
        <v>0</v>
      </c>
      <c r="AL26" s="331"/>
      <c r="AM26" s="331"/>
      <c r="AN26" s="331"/>
      <c r="AO26" s="331"/>
      <c r="AP26" s="47"/>
      <c r="AQ26" s="49"/>
      <c r="BE26" s="329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46">
        <v>0.15</v>
      </c>
      <c r="M27" s="331"/>
      <c r="N27" s="331"/>
      <c r="O27" s="331"/>
      <c r="P27" s="47"/>
      <c r="Q27" s="47"/>
      <c r="R27" s="47"/>
      <c r="S27" s="47"/>
      <c r="T27" s="47"/>
      <c r="U27" s="47"/>
      <c r="V27" s="47"/>
      <c r="W27" s="330">
        <f>ROUND(BA51,0)</f>
        <v>0</v>
      </c>
      <c r="X27" s="331"/>
      <c r="Y27" s="331"/>
      <c r="Z27" s="331"/>
      <c r="AA27" s="331"/>
      <c r="AB27" s="331"/>
      <c r="AC27" s="331"/>
      <c r="AD27" s="331"/>
      <c r="AE27" s="331"/>
      <c r="AF27" s="47"/>
      <c r="AG27" s="47"/>
      <c r="AH27" s="47"/>
      <c r="AI27" s="47"/>
      <c r="AJ27" s="47"/>
      <c r="AK27" s="330">
        <f>ROUND(AW51,0)</f>
        <v>0</v>
      </c>
      <c r="AL27" s="331"/>
      <c r="AM27" s="331"/>
      <c r="AN27" s="331"/>
      <c r="AO27" s="331"/>
      <c r="AP27" s="47"/>
      <c r="AQ27" s="49"/>
      <c r="BE27" s="329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46">
        <v>0.21</v>
      </c>
      <c r="M28" s="331"/>
      <c r="N28" s="331"/>
      <c r="O28" s="331"/>
      <c r="P28" s="47"/>
      <c r="Q28" s="47"/>
      <c r="R28" s="47"/>
      <c r="S28" s="47"/>
      <c r="T28" s="47"/>
      <c r="U28" s="47"/>
      <c r="V28" s="47"/>
      <c r="W28" s="330">
        <f>ROUND(BB51,0)</f>
        <v>0</v>
      </c>
      <c r="X28" s="331"/>
      <c r="Y28" s="331"/>
      <c r="Z28" s="331"/>
      <c r="AA28" s="331"/>
      <c r="AB28" s="331"/>
      <c r="AC28" s="331"/>
      <c r="AD28" s="331"/>
      <c r="AE28" s="331"/>
      <c r="AF28" s="47"/>
      <c r="AG28" s="47"/>
      <c r="AH28" s="47"/>
      <c r="AI28" s="47"/>
      <c r="AJ28" s="47"/>
      <c r="AK28" s="330">
        <v>0</v>
      </c>
      <c r="AL28" s="331"/>
      <c r="AM28" s="331"/>
      <c r="AN28" s="331"/>
      <c r="AO28" s="331"/>
      <c r="AP28" s="47"/>
      <c r="AQ28" s="49"/>
      <c r="BE28" s="329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46">
        <v>0.15</v>
      </c>
      <c r="M29" s="331"/>
      <c r="N29" s="331"/>
      <c r="O29" s="331"/>
      <c r="P29" s="47"/>
      <c r="Q29" s="47"/>
      <c r="R29" s="47"/>
      <c r="S29" s="47"/>
      <c r="T29" s="47"/>
      <c r="U29" s="47"/>
      <c r="V29" s="47"/>
      <c r="W29" s="330">
        <f>ROUND(BC51,0)</f>
        <v>0</v>
      </c>
      <c r="X29" s="331"/>
      <c r="Y29" s="331"/>
      <c r="Z29" s="331"/>
      <c r="AA29" s="331"/>
      <c r="AB29" s="331"/>
      <c r="AC29" s="331"/>
      <c r="AD29" s="331"/>
      <c r="AE29" s="331"/>
      <c r="AF29" s="47"/>
      <c r="AG29" s="47"/>
      <c r="AH29" s="47"/>
      <c r="AI29" s="47"/>
      <c r="AJ29" s="47"/>
      <c r="AK29" s="330">
        <v>0</v>
      </c>
      <c r="AL29" s="331"/>
      <c r="AM29" s="331"/>
      <c r="AN29" s="331"/>
      <c r="AO29" s="331"/>
      <c r="AP29" s="47"/>
      <c r="AQ29" s="49"/>
      <c r="BE29" s="329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46">
        <v>0</v>
      </c>
      <c r="M30" s="331"/>
      <c r="N30" s="331"/>
      <c r="O30" s="331"/>
      <c r="P30" s="47"/>
      <c r="Q30" s="47"/>
      <c r="R30" s="47"/>
      <c r="S30" s="47"/>
      <c r="T30" s="47"/>
      <c r="U30" s="47"/>
      <c r="V30" s="47"/>
      <c r="W30" s="330">
        <f>ROUND(BD51,0)</f>
        <v>0</v>
      </c>
      <c r="X30" s="331"/>
      <c r="Y30" s="331"/>
      <c r="Z30" s="331"/>
      <c r="AA30" s="331"/>
      <c r="AB30" s="331"/>
      <c r="AC30" s="331"/>
      <c r="AD30" s="331"/>
      <c r="AE30" s="331"/>
      <c r="AF30" s="47"/>
      <c r="AG30" s="47"/>
      <c r="AH30" s="47"/>
      <c r="AI30" s="47"/>
      <c r="AJ30" s="47"/>
      <c r="AK30" s="330">
        <v>0</v>
      </c>
      <c r="AL30" s="331"/>
      <c r="AM30" s="331"/>
      <c r="AN30" s="331"/>
      <c r="AO30" s="331"/>
      <c r="AP30" s="47"/>
      <c r="AQ30" s="49"/>
      <c r="BE30" s="32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9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32" t="s">
        <v>51</v>
      </c>
      <c r="Y32" s="333"/>
      <c r="Z32" s="333"/>
      <c r="AA32" s="333"/>
      <c r="AB32" s="333"/>
      <c r="AC32" s="52"/>
      <c r="AD32" s="52"/>
      <c r="AE32" s="52"/>
      <c r="AF32" s="52"/>
      <c r="AG32" s="52"/>
      <c r="AH32" s="52"/>
      <c r="AI32" s="52"/>
      <c r="AJ32" s="52"/>
      <c r="AK32" s="334">
        <f>SUM(AK23:AK30)</f>
        <v>0</v>
      </c>
      <c r="AL32" s="333"/>
      <c r="AM32" s="333"/>
      <c r="AN32" s="333"/>
      <c r="AO32" s="335"/>
      <c r="AP32" s="50"/>
      <c r="AQ32" s="54"/>
      <c r="BE32" s="32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16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2018-068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19</v>
      </c>
      <c r="D42" s="69"/>
      <c r="E42" s="69"/>
      <c r="F42" s="69"/>
      <c r="G42" s="69"/>
      <c r="H42" s="69"/>
      <c r="I42" s="69"/>
      <c r="J42" s="69"/>
      <c r="K42" s="69"/>
      <c r="L42" s="357" t="str">
        <f>K6</f>
        <v>Zateplení panelových domů č.p. 1158 a 1159, ul. Kaštanová, Sušice II</v>
      </c>
      <c r="M42" s="358"/>
      <c r="N42" s="358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Sušice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59" t="str">
        <f>IF(AN8= "","",AN8)</f>
        <v>10. 11. 2018</v>
      </c>
      <c r="AN44" s="35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Sušice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63" t="str">
        <f>IF(E17="","",E17)</f>
        <v>Ing. Jan Prášek</v>
      </c>
      <c r="AN46" s="363"/>
      <c r="AO46" s="363"/>
      <c r="AP46" s="363"/>
      <c r="AQ46" s="62"/>
      <c r="AR46" s="60"/>
      <c r="AS46" s="364" t="s">
        <v>53</v>
      </c>
      <c r="AT46" s="36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6"/>
      <c r="AT47" s="36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8"/>
      <c r="AT48" s="36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5" t="s">
        <v>54</v>
      </c>
      <c r="D49" s="356"/>
      <c r="E49" s="356"/>
      <c r="F49" s="356"/>
      <c r="G49" s="356"/>
      <c r="H49" s="78"/>
      <c r="I49" s="360" t="s">
        <v>55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61" t="s">
        <v>56</v>
      </c>
      <c r="AH49" s="356"/>
      <c r="AI49" s="356"/>
      <c r="AJ49" s="356"/>
      <c r="AK49" s="356"/>
      <c r="AL49" s="356"/>
      <c r="AM49" s="356"/>
      <c r="AN49" s="360" t="s">
        <v>57</v>
      </c>
      <c r="AO49" s="356"/>
      <c r="AP49" s="356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4">
        <f>ROUND(AG52+AG55,0)</f>
        <v>0</v>
      </c>
      <c r="AH51" s="344"/>
      <c r="AI51" s="344"/>
      <c r="AJ51" s="344"/>
      <c r="AK51" s="344"/>
      <c r="AL51" s="344"/>
      <c r="AM51" s="344"/>
      <c r="AN51" s="345">
        <f t="shared" ref="AN51:AN57" si="0">SUM(AG51,AT51)</f>
        <v>0</v>
      </c>
      <c r="AO51" s="345"/>
      <c r="AP51" s="345"/>
      <c r="AQ51" s="88" t="s">
        <v>22</v>
      </c>
      <c r="AR51" s="70"/>
      <c r="AS51" s="89">
        <f>ROUND(AS52+AS55,0)</f>
        <v>0</v>
      </c>
      <c r="AT51" s="90">
        <f t="shared" ref="AT51:AT57" si="1">ROUND(SUM(AV51:AW51),0)</f>
        <v>0</v>
      </c>
      <c r="AU51" s="91">
        <f>ROUND(AU52+AU55,5)</f>
        <v>0</v>
      </c>
      <c r="AV51" s="90">
        <f>ROUND(AZ51*L26,0)</f>
        <v>0</v>
      </c>
      <c r="AW51" s="90">
        <f>ROUND(BA51*L27,0)</f>
        <v>0</v>
      </c>
      <c r="AX51" s="90">
        <f>ROUND(BB51*L26,0)</f>
        <v>0</v>
      </c>
      <c r="AY51" s="90">
        <f>ROUND(BC51*L27,0)</f>
        <v>0</v>
      </c>
      <c r="AZ51" s="90">
        <f>ROUND(AZ52+AZ55,0)</f>
        <v>0</v>
      </c>
      <c r="BA51" s="90">
        <f>ROUND(BA52+BA55,0)</f>
        <v>0</v>
      </c>
      <c r="BB51" s="90">
        <f>ROUND(BB52+BB55,0)</f>
        <v>0</v>
      </c>
      <c r="BC51" s="90">
        <f>ROUND(BC52+BC55,0)</f>
        <v>0</v>
      </c>
      <c r="BD51" s="92">
        <f>ROUND(BD52+BD55,0)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22</v>
      </c>
    </row>
    <row r="52" spans="1:91" s="5" customFormat="1" ht="16.5" customHeight="1">
      <c r="B52" s="95"/>
      <c r="C52" s="96"/>
      <c r="D52" s="354" t="s">
        <v>77</v>
      </c>
      <c r="E52" s="354"/>
      <c r="F52" s="354"/>
      <c r="G52" s="354"/>
      <c r="H52" s="354"/>
      <c r="I52" s="97"/>
      <c r="J52" s="354" t="s">
        <v>78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43">
        <f>ROUND(SUM(AG53:AG54),0)</f>
        <v>0</v>
      </c>
      <c r="AH52" s="342"/>
      <c r="AI52" s="342"/>
      <c r="AJ52" s="342"/>
      <c r="AK52" s="342"/>
      <c r="AL52" s="342"/>
      <c r="AM52" s="342"/>
      <c r="AN52" s="341">
        <f t="shared" si="0"/>
        <v>0</v>
      </c>
      <c r="AO52" s="342"/>
      <c r="AP52" s="342"/>
      <c r="AQ52" s="98" t="s">
        <v>79</v>
      </c>
      <c r="AR52" s="99"/>
      <c r="AS52" s="100">
        <f>ROUND(SUM(AS53:AS54),0)</f>
        <v>0</v>
      </c>
      <c r="AT52" s="101">
        <f t="shared" si="1"/>
        <v>0</v>
      </c>
      <c r="AU52" s="102">
        <f>ROUND(SUM(AU53:AU54),5)</f>
        <v>0</v>
      </c>
      <c r="AV52" s="101">
        <f>ROUND(AZ52*L26,0)</f>
        <v>0</v>
      </c>
      <c r="AW52" s="101">
        <f>ROUND(BA52*L27,0)</f>
        <v>0</v>
      </c>
      <c r="AX52" s="101">
        <f>ROUND(BB52*L26,0)</f>
        <v>0</v>
      </c>
      <c r="AY52" s="101">
        <f>ROUND(BC52*L27,0)</f>
        <v>0</v>
      </c>
      <c r="AZ52" s="101">
        <f>ROUND(SUM(AZ53:AZ54),0)</f>
        <v>0</v>
      </c>
      <c r="BA52" s="101">
        <f>ROUND(SUM(BA53:BA54),0)</f>
        <v>0</v>
      </c>
      <c r="BB52" s="101">
        <f>ROUND(SUM(BB53:BB54),0)</f>
        <v>0</v>
      </c>
      <c r="BC52" s="101">
        <f>ROUND(SUM(BC53:BC54),0)</f>
        <v>0</v>
      </c>
      <c r="BD52" s="103">
        <f>ROUND(SUM(BD53:BD54),0)</f>
        <v>0</v>
      </c>
      <c r="BS52" s="104" t="s">
        <v>72</v>
      </c>
      <c r="BT52" s="104" t="s">
        <v>10</v>
      </c>
      <c r="BV52" s="104" t="s">
        <v>75</v>
      </c>
      <c r="BW52" s="104" t="s">
        <v>80</v>
      </c>
      <c r="BX52" s="104" t="s">
        <v>7</v>
      </c>
      <c r="CL52" s="104" t="s">
        <v>22</v>
      </c>
      <c r="CM52" s="104" t="s">
        <v>10</v>
      </c>
    </row>
    <row r="53" spans="1:91" s="6" customFormat="1" ht="16.5" customHeight="1">
      <c r="A53" s="105" t="s">
        <v>81</v>
      </c>
      <c r="B53" s="106"/>
      <c r="C53" s="107"/>
      <c r="D53" s="107"/>
      <c r="E53" s="362" t="s">
        <v>77</v>
      </c>
      <c r="F53" s="362"/>
      <c r="G53" s="362"/>
      <c r="H53" s="362"/>
      <c r="I53" s="362"/>
      <c r="J53" s="107"/>
      <c r="K53" s="362" t="s">
        <v>78</v>
      </c>
      <c r="L53" s="362"/>
      <c r="M53" s="362"/>
      <c r="N53" s="362"/>
      <c r="O53" s="362"/>
      <c r="P53" s="362"/>
      <c r="Q53" s="362"/>
      <c r="R53" s="362"/>
      <c r="S53" s="362"/>
      <c r="T53" s="362"/>
      <c r="U53" s="362"/>
      <c r="V53" s="362"/>
      <c r="W53" s="362"/>
      <c r="X53" s="362"/>
      <c r="Y53" s="362"/>
      <c r="Z53" s="362"/>
      <c r="AA53" s="362"/>
      <c r="AB53" s="362"/>
      <c r="AC53" s="362"/>
      <c r="AD53" s="362"/>
      <c r="AE53" s="362"/>
      <c r="AF53" s="362"/>
      <c r="AG53" s="339">
        <f>'010 - Panelový dům č.p. 1158'!J27</f>
        <v>0</v>
      </c>
      <c r="AH53" s="340"/>
      <c r="AI53" s="340"/>
      <c r="AJ53" s="340"/>
      <c r="AK53" s="340"/>
      <c r="AL53" s="340"/>
      <c r="AM53" s="340"/>
      <c r="AN53" s="339">
        <f t="shared" si="0"/>
        <v>0</v>
      </c>
      <c r="AO53" s="340"/>
      <c r="AP53" s="340"/>
      <c r="AQ53" s="108" t="s">
        <v>82</v>
      </c>
      <c r="AR53" s="109"/>
      <c r="AS53" s="110">
        <v>0</v>
      </c>
      <c r="AT53" s="111">
        <f t="shared" si="1"/>
        <v>0</v>
      </c>
      <c r="AU53" s="112">
        <f>'010 - Panelový dům č.p. 1158'!P93</f>
        <v>0</v>
      </c>
      <c r="AV53" s="111">
        <f>'010 - Panelový dům č.p. 1158'!J30</f>
        <v>0</v>
      </c>
      <c r="AW53" s="111">
        <f>'010 - Panelový dům č.p. 1158'!J31</f>
        <v>0</v>
      </c>
      <c r="AX53" s="111">
        <f>'010 - Panelový dům č.p. 1158'!J32</f>
        <v>0</v>
      </c>
      <c r="AY53" s="111">
        <f>'010 - Panelový dům č.p. 1158'!J33</f>
        <v>0</v>
      </c>
      <c r="AZ53" s="111">
        <f>'010 - Panelový dům č.p. 1158'!F30</f>
        <v>0</v>
      </c>
      <c r="BA53" s="111">
        <f>'010 - Panelový dům č.p. 1158'!F31</f>
        <v>0</v>
      </c>
      <c r="BB53" s="111">
        <f>'010 - Panelový dům č.p. 1158'!F32</f>
        <v>0</v>
      </c>
      <c r="BC53" s="111">
        <f>'010 - Panelový dům č.p. 1158'!F33</f>
        <v>0</v>
      </c>
      <c r="BD53" s="113">
        <f>'010 - Panelový dům č.p. 1158'!F34</f>
        <v>0</v>
      </c>
      <c r="BT53" s="114" t="s">
        <v>83</v>
      </c>
      <c r="BU53" s="114" t="s">
        <v>84</v>
      </c>
      <c r="BV53" s="114" t="s">
        <v>75</v>
      </c>
      <c r="BW53" s="114" t="s">
        <v>80</v>
      </c>
      <c r="BX53" s="114" t="s">
        <v>7</v>
      </c>
      <c r="CL53" s="114" t="s">
        <v>22</v>
      </c>
      <c r="CM53" s="114" t="s">
        <v>10</v>
      </c>
    </row>
    <row r="54" spans="1:91" s="6" customFormat="1" ht="28.5" customHeight="1">
      <c r="A54" s="105" t="s">
        <v>81</v>
      </c>
      <c r="B54" s="106"/>
      <c r="C54" s="107"/>
      <c r="D54" s="107"/>
      <c r="E54" s="362" t="s">
        <v>85</v>
      </c>
      <c r="F54" s="362"/>
      <c r="G54" s="362"/>
      <c r="H54" s="362"/>
      <c r="I54" s="362"/>
      <c r="J54" s="107"/>
      <c r="K54" s="362" t="s">
        <v>86</v>
      </c>
      <c r="L54" s="362"/>
      <c r="M54" s="362"/>
      <c r="N54" s="362"/>
      <c r="O54" s="362"/>
      <c r="P54" s="362"/>
      <c r="Q54" s="362"/>
      <c r="R54" s="362"/>
      <c r="S54" s="362"/>
      <c r="T54" s="362"/>
      <c r="U54" s="362"/>
      <c r="V54" s="362"/>
      <c r="W54" s="362"/>
      <c r="X54" s="362"/>
      <c r="Y54" s="362"/>
      <c r="Z54" s="362"/>
      <c r="AA54" s="362"/>
      <c r="AB54" s="362"/>
      <c r="AC54" s="362"/>
      <c r="AD54" s="362"/>
      <c r="AE54" s="362"/>
      <c r="AF54" s="362"/>
      <c r="AG54" s="339">
        <f>'č.p.1158 elektro'!J29</f>
        <v>0</v>
      </c>
      <c r="AH54" s="340"/>
      <c r="AI54" s="340"/>
      <c r="AJ54" s="340"/>
      <c r="AK54" s="340"/>
      <c r="AL54" s="340"/>
      <c r="AM54" s="340"/>
      <c r="AN54" s="339">
        <f t="shared" si="0"/>
        <v>0</v>
      </c>
      <c r="AO54" s="340"/>
      <c r="AP54" s="340"/>
      <c r="AQ54" s="108" t="s">
        <v>82</v>
      </c>
      <c r="AR54" s="109"/>
      <c r="AS54" s="110">
        <v>0</v>
      </c>
      <c r="AT54" s="111">
        <f t="shared" si="1"/>
        <v>0</v>
      </c>
      <c r="AU54" s="112">
        <f>'č.p.1158 elektro'!P87</f>
        <v>0</v>
      </c>
      <c r="AV54" s="111">
        <f>'č.p.1158 elektro'!J32</f>
        <v>0</v>
      </c>
      <c r="AW54" s="111">
        <f>'č.p.1158 elektro'!J33</f>
        <v>0</v>
      </c>
      <c r="AX54" s="111">
        <f>'č.p.1158 elektro'!J34</f>
        <v>0</v>
      </c>
      <c r="AY54" s="111">
        <f>'č.p.1158 elektro'!J35</f>
        <v>0</v>
      </c>
      <c r="AZ54" s="111">
        <f>'č.p.1158 elektro'!F32</f>
        <v>0</v>
      </c>
      <c r="BA54" s="111">
        <f>'č.p.1158 elektro'!F33</f>
        <v>0</v>
      </c>
      <c r="BB54" s="111">
        <f>'č.p.1158 elektro'!F34</f>
        <v>0</v>
      </c>
      <c r="BC54" s="111">
        <f>'č.p.1158 elektro'!F35</f>
        <v>0</v>
      </c>
      <c r="BD54" s="113">
        <f>'č.p.1158 elektro'!F36</f>
        <v>0</v>
      </c>
      <c r="BT54" s="114" t="s">
        <v>83</v>
      </c>
      <c r="BV54" s="114" t="s">
        <v>75</v>
      </c>
      <c r="BW54" s="114" t="s">
        <v>87</v>
      </c>
      <c r="BX54" s="114" t="s">
        <v>80</v>
      </c>
      <c r="CL54" s="114" t="s">
        <v>22</v>
      </c>
    </row>
    <row r="55" spans="1:91" s="5" customFormat="1" ht="16.5" customHeight="1">
      <c r="B55" s="95"/>
      <c r="C55" s="96"/>
      <c r="D55" s="354" t="s">
        <v>88</v>
      </c>
      <c r="E55" s="354"/>
      <c r="F55" s="354"/>
      <c r="G55" s="354"/>
      <c r="H55" s="354"/>
      <c r="I55" s="97"/>
      <c r="J55" s="354" t="s">
        <v>89</v>
      </c>
      <c r="K55" s="354"/>
      <c r="L55" s="354"/>
      <c r="M55" s="354"/>
      <c r="N55" s="354"/>
      <c r="O55" s="354"/>
      <c r="P55" s="354"/>
      <c r="Q55" s="354"/>
      <c r="R55" s="354"/>
      <c r="S55" s="354"/>
      <c r="T55" s="354"/>
      <c r="U55" s="354"/>
      <c r="V55" s="354"/>
      <c r="W55" s="354"/>
      <c r="X55" s="354"/>
      <c r="Y55" s="354"/>
      <c r="Z55" s="354"/>
      <c r="AA55" s="354"/>
      <c r="AB55" s="354"/>
      <c r="AC55" s="354"/>
      <c r="AD55" s="354"/>
      <c r="AE55" s="354"/>
      <c r="AF55" s="354"/>
      <c r="AG55" s="343">
        <f>ROUND(SUM(AG56:AG57),0)</f>
        <v>0</v>
      </c>
      <c r="AH55" s="342"/>
      <c r="AI55" s="342"/>
      <c r="AJ55" s="342"/>
      <c r="AK55" s="342"/>
      <c r="AL55" s="342"/>
      <c r="AM55" s="342"/>
      <c r="AN55" s="341">
        <f t="shared" si="0"/>
        <v>0</v>
      </c>
      <c r="AO55" s="342"/>
      <c r="AP55" s="342"/>
      <c r="AQ55" s="98" t="s">
        <v>79</v>
      </c>
      <c r="AR55" s="99"/>
      <c r="AS55" s="100">
        <f>ROUND(SUM(AS56:AS57),0)</f>
        <v>0</v>
      </c>
      <c r="AT55" s="101">
        <f t="shared" si="1"/>
        <v>0</v>
      </c>
      <c r="AU55" s="102">
        <f>ROUND(SUM(AU56:AU57),5)</f>
        <v>0</v>
      </c>
      <c r="AV55" s="101">
        <f>ROUND(AZ55*L26,0)</f>
        <v>0</v>
      </c>
      <c r="AW55" s="101">
        <f>ROUND(BA55*L27,0)</f>
        <v>0</v>
      </c>
      <c r="AX55" s="101">
        <f>ROUND(BB55*L26,0)</f>
        <v>0</v>
      </c>
      <c r="AY55" s="101">
        <f>ROUND(BC55*L27,0)</f>
        <v>0</v>
      </c>
      <c r="AZ55" s="101">
        <f>ROUND(SUM(AZ56:AZ57),0)</f>
        <v>0</v>
      </c>
      <c r="BA55" s="101">
        <f>ROUND(SUM(BA56:BA57),0)</f>
        <v>0</v>
      </c>
      <c r="BB55" s="101">
        <f>ROUND(SUM(BB56:BB57),0)</f>
        <v>0</v>
      </c>
      <c r="BC55" s="101">
        <f>ROUND(SUM(BC56:BC57),0)</f>
        <v>0</v>
      </c>
      <c r="BD55" s="103">
        <f>ROUND(SUM(BD56:BD57),0)</f>
        <v>0</v>
      </c>
      <c r="BS55" s="104" t="s">
        <v>72</v>
      </c>
      <c r="BT55" s="104" t="s">
        <v>10</v>
      </c>
      <c r="BV55" s="104" t="s">
        <v>75</v>
      </c>
      <c r="BW55" s="104" t="s">
        <v>90</v>
      </c>
      <c r="BX55" s="104" t="s">
        <v>7</v>
      </c>
      <c r="CL55" s="104" t="s">
        <v>22</v>
      </c>
      <c r="CM55" s="104" t="s">
        <v>10</v>
      </c>
    </row>
    <row r="56" spans="1:91" s="6" customFormat="1" ht="16.5" customHeight="1">
      <c r="A56" s="105" t="s">
        <v>81</v>
      </c>
      <c r="B56" s="106"/>
      <c r="C56" s="107"/>
      <c r="D56" s="107"/>
      <c r="E56" s="362" t="s">
        <v>88</v>
      </c>
      <c r="F56" s="362"/>
      <c r="G56" s="362"/>
      <c r="H56" s="362"/>
      <c r="I56" s="362"/>
      <c r="J56" s="107"/>
      <c r="K56" s="362" t="s">
        <v>89</v>
      </c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39">
        <f>'020 - Panelový dům č.p. 1159'!J27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108" t="s">
        <v>82</v>
      </c>
      <c r="AR56" s="109"/>
      <c r="AS56" s="110">
        <v>0</v>
      </c>
      <c r="AT56" s="111">
        <f t="shared" si="1"/>
        <v>0</v>
      </c>
      <c r="AU56" s="112">
        <f>'020 - Panelový dům č.p. 1159'!P93</f>
        <v>0</v>
      </c>
      <c r="AV56" s="111">
        <f>'020 - Panelový dům č.p. 1159'!J30</f>
        <v>0</v>
      </c>
      <c r="AW56" s="111">
        <f>'020 - Panelový dům č.p. 1159'!J31</f>
        <v>0</v>
      </c>
      <c r="AX56" s="111">
        <f>'020 - Panelový dům č.p. 1159'!J32</f>
        <v>0</v>
      </c>
      <c r="AY56" s="111">
        <f>'020 - Panelový dům č.p. 1159'!J33</f>
        <v>0</v>
      </c>
      <c r="AZ56" s="111">
        <f>'020 - Panelový dům č.p. 1159'!F30</f>
        <v>0</v>
      </c>
      <c r="BA56" s="111">
        <f>'020 - Panelový dům č.p. 1159'!F31</f>
        <v>0</v>
      </c>
      <c r="BB56" s="111">
        <f>'020 - Panelový dům č.p. 1159'!F32</f>
        <v>0</v>
      </c>
      <c r="BC56" s="111">
        <f>'020 - Panelový dům č.p. 1159'!F33</f>
        <v>0</v>
      </c>
      <c r="BD56" s="113">
        <f>'020 - Panelový dům č.p. 1159'!F34</f>
        <v>0</v>
      </c>
      <c r="BT56" s="114" t="s">
        <v>83</v>
      </c>
      <c r="BU56" s="114" t="s">
        <v>84</v>
      </c>
      <c r="BV56" s="114" t="s">
        <v>75</v>
      </c>
      <c r="BW56" s="114" t="s">
        <v>90</v>
      </c>
      <c r="BX56" s="114" t="s">
        <v>7</v>
      </c>
      <c r="CL56" s="114" t="s">
        <v>22</v>
      </c>
      <c r="CM56" s="114" t="s">
        <v>10</v>
      </c>
    </row>
    <row r="57" spans="1:91" s="6" customFormat="1" ht="28.5" customHeight="1">
      <c r="A57" s="105" t="s">
        <v>81</v>
      </c>
      <c r="B57" s="106"/>
      <c r="C57" s="107"/>
      <c r="D57" s="107"/>
      <c r="E57" s="362" t="s">
        <v>91</v>
      </c>
      <c r="F57" s="362"/>
      <c r="G57" s="362"/>
      <c r="H57" s="362"/>
      <c r="I57" s="362"/>
      <c r="J57" s="107"/>
      <c r="K57" s="362" t="s">
        <v>92</v>
      </c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39">
        <f>'č.p. 1159 elektro'!J29</f>
        <v>0</v>
      </c>
      <c r="AH57" s="340"/>
      <c r="AI57" s="340"/>
      <c r="AJ57" s="340"/>
      <c r="AK57" s="340"/>
      <c r="AL57" s="340"/>
      <c r="AM57" s="340"/>
      <c r="AN57" s="339">
        <f t="shared" si="0"/>
        <v>0</v>
      </c>
      <c r="AO57" s="340"/>
      <c r="AP57" s="340"/>
      <c r="AQ57" s="108" t="s">
        <v>82</v>
      </c>
      <c r="AR57" s="109"/>
      <c r="AS57" s="115">
        <v>0</v>
      </c>
      <c r="AT57" s="116">
        <f t="shared" si="1"/>
        <v>0</v>
      </c>
      <c r="AU57" s="117">
        <f>'č.p. 1159 elektro'!P87</f>
        <v>0</v>
      </c>
      <c r="AV57" s="116">
        <f>'č.p. 1159 elektro'!J32</f>
        <v>0</v>
      </c>
      <c r="AW57" s="116">
        <f>'č.p. 1159 elektro'!J33</f>
        <v>0</v>
      </c>
      <c r="AX57" s="116">
        <f>'č.p. 1159 elektro'!J34</f>
        <v>0</v>
      </c>
      <c r="AY57" s="116">
        <f>'č.p. 1159 elektro'!J35</f>
        <v>0</v>
      </c>
      <c r="AZ57" s="116">
        <f>'č.p. 1159 elektro'!F32</f>
        <v>0</v>
      </c>
      <c r="BA57" s="116">
        <f>'č.p. 1159 elektro'!F33</f>
        <v>0</v>
      </c>
      <c r="BB57" s="116">
        <f>'č.p. 1159 elektro'!F34</f>
        <v>0</v>
      </c>
      <c r="BC57" s="116">
        <f>'č.p. 1159 elektro'!F35</f>
        <v>0</v>
      </c>
      <c r="BD57" s="118">
        <f>'č.p. 1159 elektro'!F36</f>
        <v>0</v>
      </c>
      <c r="BT57" s="114" t="s">
        <v>83</v>
      </c>
      <c r="BV57" s="114" t="s">
        <v>75</v>
      </c>
      <c r="BW57" s="114" t="s">
        <v>93</v>
      </c>
      <c r="BX57" s="114" t="s">
        <v>90</v>
      </c>
      <c r="CL57" s="114" t="s">
        <v>22</v>
      </c>
    </row>
    <row r="58" spans="1:91" s="1" customFormat="1" ht="30" customHeight="1">
      <c r="B58" s="40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60"/>
    </row>
  </sheetData>
  <sheetProtection algorithmName="SHA-512" hashValue="YIyIaahZgJ+W0tuHUyIugkH9Pusdy+BvjUl2kKDK6YZ3WQ/HuCsiS0bSWPbDPUzLjBB00zpFi1sQeJOPXEjaQw==" saltValue="/Xz/To/3Nazs27yRKKdp5Dqw5/pLa+qP1c6QxILKiePm7IdTNCVWQ33fFbNfv8kwLNPz4Lg+KCUBMp5yKtCnFw==" spinCount="100000" sheet="1" objects="1" scenarios="1" formatColumns="0" formatRows="0"/>
  <mergeCells count="61">
    <mergeCell ref="AS46:AT48"/>
    <mergeCell ref="AN49:AP49"/>
    <mergeCell ref="E56:I56"/>
    <mergeCell ref="K56:AF56"/>
    <mergeCell ref="E57:I57"/>
    <mergeCell ref="K57:AF57"/>
    <mergeCell ref="AM46:AP46"/>
    <mergeCell ref="E53:I53"/>
    <mergeCell ref="K53:AF53"/>
    <mergeCell ref="E54:I54"/>
    <mergeCell ref="K54:AF54"/>
    <mergeCell ref="D55:H55"/>
    <mergeCell ref="J55:AF55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30:O30"/>
    <mergeCell ref="AK30:AO30"/>
    <mergeCell ref="K6:AO6"/>
  </mergeCells>
  <hyperlinks>
    <hyperlink ref="K1:S1" location="C2" display="1) Rekapitulace stavby"/>
    <hyperlink ref="W1:AI1" location="C51" display="2) Rekapitulace objektů stavby a soupisů prací"/>
    <hyperlink ref="A53" location="'010 - Panelový dům č.p. 1158'!C2" display="/"/>
    <hyperlink ref="A54" location="'011 - Panelový dům č.p. 1...'!C2" display="/"/>
    <hyperlink ref="A56" location="'020 - Panelový dům č.p. 1159'!C2" display="/"/>
    <hyperlink ref="A57" location="'021 - Panelový dům č.p. 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1"/>
  <sheetViews>
    <sheetView showGridLines="0" workbookViewId="0">
      <pane ySplit="1" topLeftCell="A8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94</v>
      </c>
      <c r="G1" s="378" t="s">
        <v>95</v>
      </c>
      <c r="H1" s="378"/>
      <c r="I1" s="123"/>
      <c r="J1" s="122" t="s">
        <v>96</v>
      </c>
      <c r="K1" s="121" t="s">
        <v>97</v>
      </c>
      <c r="L1" s="122" t="s">
        <v>98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10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2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Zateplení panelových domů č.p. 1158 a 1159, ul. Kaštanová, Sušice II</v>
      </c>
      <c r="F7" s="371"/>
      <c r="G7" s="371"/>
      <c r="H7" s="371"/>
      <c r="I7" s="125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26"/>
      <c r="J8" s="41"/>
      <c r="K8" s="44"/>
    </row>
    <row r="9" spans="1:70" s="1" customFormat="1" ht="36.950000000000003" customHeight="1">
      <c r="B9" s="40"/>
      <c r="C9" s="41"/>
      <c r="D9" s="41"/>
      <c r="E9" s="372" t="s">
        <v>101</v>
      </c>
      <c r="F9" s="373"/>
      <c r="G9" s="373"/>
      <c r="H9" s="373"/>
      <c r="I9" s="126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27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27" t="s">
        <v>26</v>
      </c>
      <c r="J12" s="128" t="str">
        <f>'Rekapitulace stavby'!AN8</f>
        <v>10. 11. 2018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5" customHeight="1">
      <c r="B14" s="40"/>
      <c r="C14" s="41"/>
      <c r="D14" s="36" t="s">
        <v>28</v>
      </c>
      <c r="E14" s="41"/>
      <c r="F14" s="41"/>
      <c r="G14" s="41"/>
      <c r="H14" s="41"/>
      <c r="I14" s="127" t="s">
        <v>29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27" t="s">
        <v>31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27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27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27" t="s">
        <v>29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27" t="s">
        <v>31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26"/>
      <c r="J23" s="41"/>
      <c r="K23" s="44"/>
    </row>
    <row r="24" spans="2:11" s="7" customFormat="1" ht="16.5" customHeight="1">
      <c r="B24" s="129"/>
      <c r="C24" s="130"/>
      <c r="D24" s="130"/>
      <c r="E24" s="349" t="s">
        <v>38</v>
      </c>
      <c r="F24" s="349"/>
      <c r="G24" s="349"/>
      <c r="H24" s="349"/>
      <c r="I24" s="131"/>
      <c r="J24" s="130"/>
      <c r="K24" s="13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39</v>
      </c>
      <c r="E27" s="41"/>
      <c r="F27" s="41"/>
      <c r="G27" s="41"/>
      <c r="H27" s="41"/>
      <c r="I27" s="126"/>
      <c r="J27" s="136">
        <f>ROUND(J93,0)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37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38">
        <f>ROUND(SUM(BE93:BE420), 0)</f>
        <v>0</v>
      </c>
      <c r="G30" s="41"/>
      <c r="H30" s="41"/>
      <c r="I30" s="139">
        <v>0.21</v>
      </c>
      <c r="J30" s="138">
        <f>ROUND(ROUND((SUM(BE93:BE420)), 0)*I30, 0)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38">
        <f>ROUND(SUM(BF93:BF420), 0)</f>
        <v>0</v>
      </c>
      <c r="G31" s="41"/>
      <c r="H31" s="41"/>
      <c r="I31" s="139">
        <v>0.15</v>
      </c>
      <c r="J31" s="138">
        <f>ROUND(ROUND((SUM(BF93:BF420)), 0)*I31, 0)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38">
        <f>ROUND(SUM(BG93:BG420), 0)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38">
        <f>ROUND(SUM(BH93:BH420), 0)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38">
        <f>ROUND(SUM(BI93:BI420), 0)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49</v>
      </c>
      <c r="E36" s="78"/>
      <c r="F36" s="78"/>
      <c r="G36" s="142" t="s">
        <v>50</v>
      </c>
      <c r="H36" s="143" t="s">
        <v>51</v>
      </c>
      <c r="I36" s="144"/>
      <c r="J36" s="145">
        <f>SUM(J27:J34)</f>
        <v>0</v>
      </c>
      <c r="K36" s="14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5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16.5" customHeight="1">
      <c r="B45" s="40"/>
      <c r="C45" s="41"/>
      <c r="D45" s="41"/>
      <c r="E45" s="370" t="str">
        <f>E7</f>
        <v>Zateplení panelových domů č.p. 1158 a 1159, ul. Kaštanová, Sušice II</v>
      </c>
      <c r="F45" s="371"/>
      <c r="G45" s="371"/>
      <c r="H45" s="371"/>
      <c r="I45" s="126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7.25" customHeight="1">
      <c r="B47" s="40"/>
      <c r="C47" s="41"/>
      <c r="D47" s="41"/>
      <c r="E47" s="372" t="str">
        <f>E9</f>
        <v>010 - Panelový dům č.p. 1158</v>
      </c>
      <c r="F47" s="373"/>
      <c r="G47" s="373"/>
      <c r="H47" s="373"/>
      <c r="I47" s="12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Sušice</v>
      </c>
      <c r="G49" s="41"/>
      <c r="H49" s="41"/>
      <c r="I49" s="127" t="s">
        <v>26</v>
      </c>
      <c r="J49" s="128" t="str">
        <f>IF(J12="","",J12)</f>
        <v>10. 11. 2018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>
      <c r="B51" s="40"/>
      <c r="C51" s="36" t="s">
        <v>28</v>
      </c>
      <c r="D51" s="41"/>
      <c r="E51" s="41"/>
      <c r="F51" s="34" t="str">
        <f>E15</f>
        <v>Město Sušice</v>
      </c>
      <c r="G51" s="41"/>
      <c r="H51" s="41"/>
      <c r="I51" s="127" t="s">
        <v>34</v>
      </c>
      <c r="J51" s="349" t="str">
        <f>E21</f>
        <v>Ing. Jan Prášek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26"/>
      <c r="J52" s="37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103</v>
      </c>
      <c r="D54" s="140"/>
      <c r="E54" s="140"/>
      <c r="F54" s="140"/>
      <c r="G54" s="140"/>
      <c r="H54" s="140"/>
      <c r="I54" s="153"/>
      <c r="J54" s="154" t="s">
        <v>104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105</v>
      </c>
      <c r="D56" s="41"/>
      <c r="E56" s="41"/>
      <c r="F56" s="41"/>
      <c r="G56" s="41"/>
      <c r="H56" s="41"/>
      <c r="I56" s="126"/>
      <c r="J56" s="136">
        <f>J93</f>
        <v>0</v>
      </c>
      <c r="K56" s="44"/>
      <c r="AU56" s="23" t="s">
        <v>106</v>
      </c>
    </row>
    <row r="57" spans="2:47" s="8" customFormat="1" ht="24.95" customHeight="1">
      <c r="B57" s="157"/>
      <c r="C57" s="158"/>
      <c r="D57" s="159" t="s">
        <v>107</v>
      </c>
      <c r="E57" s="160"/>
      <c r="F57" s="160"/>
      <c r="G57" s="160"/>
      <c r="H57" s="160"/>
      <c r="I57" s="161"/>
      <c r="J57" s="162">
        <f>J94</f>
        <v>0</v>
      </c>
      <c r="K57" s="163"/>
    </row>
    <row r="58" spans="2:47" s="9" customFormat="1" ht="19.899999999999999" customHeight="1">
      <c r="B58" s="164"/>
      <c r="C58" s="165"/>
      <c r="D58" s="166" t="s">
        <v>108</v>
      </c>
      <c r="E58" s="167"/>
      <c r="F58" s="167"/>
      <c r="G58" s="167"/>
      <c r="H58" s="167"/>
      <c r="I58" s="168"/>
      <c r="J58" s="169">
        <f>J95</f>
        <v>0</v>
      </c>
      <c r="K58" s="170"/>
    </row>
    <row r="59" spans="2:47" s="9" customFormat="1" ht="19.899999999999999" customHeight="1">
      <c r="B59" s="164"/>
      <c r="C59" s="165"/>
      <c r="D59" s="166" t="s">
        <v>109</v>
      </c>
      <c r="E59" s="167"/>
      <c r="F59" s="167"/>
      <c r="G59" s="167"/>
      <c r="H59" s="167"/>
      <c r="I59" s="168"/>
      <c r="J59" s="169">
        <f>J100</f>
        <v>0</v>
      </c>
      <c r="K59" s="170"/>
    </row>
    <row r="60" spans="2:47" s="9" customFormat="1" ht="19.899999999999999" customHeight="1">
      <c r="B60" s="164"/>
      <c r="C60" s="165"/>
      <c r="D60" s="166" t="s">
        <v>110</v>
      </c>
      <c r="E60" s="167"/>
      <c r="F60" s="167"/>
      <c r="G60" s="167"/>
      <c r="H60" s="167"/>
      <c r="I60" s="168"/>
      <c r="J60" s="169">
        <f>J271</f>
        <v>0</v>
      </c>
      <c r="K60" s="170"/>
    </row>
    <row r="61" spans="2:47" s="9" customFormat="1" ht="19.899999999999999" customHeight="1">
      <c r="B61" s="164"/>
      <c r="C61" s="165"/>
      <c r="D61" s="166" t="s">
        <v>111</v>
      </c>
      <c r="E61" s="167"/>
      <c r="F61" s="167"/>
      <c r="G61" s="167"/>
      <c r="H61" s="167"/>
      <c r="I61" s="168"/>
      <c r="J61" s="169">
        <f>J305</f>
        <v>0</v>
      </c>
      <c r="K61" s="170"/>
    </row>
    <row r="62" spans="2:47" s="9" customFormat="1" ht="19.899999999999999" customHeight="1">
      <c r="B62" s="164"/>
      <c r="C62" s="165"/>
      <c r="D62" s="166" t="s">
        <v>112</v>
      </c>
      <c r="E62" s="167"/>
      <c r="F62" s="167"/>
      <c r="G62" s="167"/>
      <c r="H62" s="167"/>
      <c r="I62" s="168"/>
      <c r="J62" s="169">
        <f>J314</f>
        <v>0</v>
      </c>
      <c r="K62" s="170"/>
    </row>
    <row r="63" spans="2:47" s="8" customFormat="1" ht="24.95" customHeight="1">
      <c r="B63" s="157"/>
      <c r="C63" s="158"/>
      <c r="D63" s="159" t="s">
        <v>113</v>
      </c>
      <c r="E63" s="160"/>
      <c r="F63" s="160"/>
      <c r="G63" s="160"/>
      <c r="H63" s="160"/>
      <c r="I63" s="161"/>
      <c r="J63" s="162">
        <f>J316</f>
        <v>0</v>
      </c>
      <c r="K63" s="163"/>
    </row>
    <row r="64" spans="2:47" s="9" customFormat="1" ht="19.899999999999999" customHeight="1">
      <c r="B64" s="164"/>
      <c r="C64" s="165"/>
      <c r="D64" s="166" t="s">
        <v>114</v>
      </c>
      <c r="E64" s="167"/>
      <c r="F64" s="167"/>
      <c r="G64" s="167"/>
      <c r="H64" s="167"/>
      <c r="I64" s="168"/>
      <c r="J64" s="169">
        <f>J317</f>
        <v>0</v>
      </c>
      <c r="K64" s="170"/>
    </row>
    <row r="65" spans="2:12" s="9" customFormat="1" ht="19.899999999999999" customHeight="1">
      <c r="B65" s="164"/>
      <c r="C65" s="165"/>
      <c r="D65" s="166" t="s">
        <v>115</v>
      </c>
      <c r="E65" s="167"/>
      <c r="F65" s="167"/>
      <c r="G65" s="167"/>
      <c r="H65" s="167"/>
      <c r="I65" s="168"/>
      <c r="J65" s="169">
        <f>J327</f>
        <v>0</v>
      </c>
      <c r="K65" s="170"/>
    </row>
    <row r="66" spans="2:12" s="9" customFormat="1" ht="19.899999999999999" customHeight="1">
      <c r="B66" s="164"/>
      <c r="C66" s="165"/>
      <c r="D66" s="166" t="s">
        <v>116</v>
      </c>
      <c r="E66" s="167"/>
      <c r="F66" s="167"/>
      <c r="G66" s="167"/>
      <c r="H66" s="167"/>
      <c r="I66" s="168"/>
      <c r="J66" s="169">
        <f>J346</f>
        <v>0</v>
      </c>
      <c r="K66" s="170"/>
    </row>
    <row r="67" spans="2:12" s="9" customFormat="1" ht="19.899999999999999" customHeight="1">
      <c r="B67" s="164"/>
      <c r="C67" s="165"/>
      <c r="D67" s="166" t="s">
        <v>117</v>
      </c>
      <c r="E67" s="167"/>
      <c r="F67" s="167"/>
      <c r="G67" s="167"/>
      <c r="H67" s="167"/>
      <c r="I67" s="168"/>
      <c r="J67" s="169">
        <f>J362</f>
        <v>0</v>
      </c>
      <c r="K67" s="170"/>
    </row>
    <row r="68" spans="2:12" s="9" customFormat="1" ht="19.899999999999999" customHeight="1">
      <c r="B68" s="164"/>
      <c r="C68" s="165"/>
      <c r="D68" s="166" t="s">
        <v>118</v>
      </c>
      <c r="E68" s="167"/>
      <c r="F68" s="167"/>
      <c r="G68" s="167"/>
      <c r="H68" s="167"/>
      <c r="I68" s="168"/>
      <c r="J68" s="169">
        <f>J388</f>
        <v>0</v>
      </c>
      <c r="K68" s="170"/>
    </row>
    <row r="69" spans="2:12" s="9" customFormat="1" ht="19.899999999999999" customHeight="1">
      <c r="B69" s="164"/>
      <c r="C69" s="165"/>
      <c r="D69" s="166" t="s">
        <v>119</v>
      </c>
      <c r="E69" s="167"/>
      <c r="F69" s="167"/>
      <c r="G69" s="167"/>
      <c r="H69" s="167"/>
      <c r="I69" s="168"/>
      <c r="J69" s="169">
        <f>J402</f>
        <v>0</v>
      </c>
      <c r="K69" s="170"/>
    </row>
    <row r="70" spans="2:12" s="9" customFormat="1" ht="19.899999999999999" customHeight="1">
      <c r="B70" s="164"/>
      <c r="C70" s="165"/>
      <c r="D70" s="166" t="s">
        <v>120</v>
      </c>
      <c r="E70" s="167"/>
      <c r="F70" s="167"/>
      <c r="G70" s="167"/>
      <c r="H70" s="167"/>
      <c r="I70" s="168"/>
      <c r="J70" s="169">
        <f>J410</f>
        <v>0</v>
      </c>
      <c r="K70" s="170"/>
    </row>
    <row r="71" spans="2:12" s="8" customFormat="1" ht="24.95" customHeight="1">
      <c r="B71" s="157"/>
      <c r="C71" s="158"/>
      <c r="D71" s="159" t="s">
        <v>121</v>
      </c>
      <c r="E71" s="160"/>
      <c r="F71" s="160"/>
      <c r="G71" s="160"/>
      <c r="H71" s="160"/>
      <c r="I71" s="161"/>
      <c r="J71" s="162">
        <f>J415</f>
        <v>0</v>
      </c>
      <c r="K71" s="163"/>
    </row>
    <row r="72" spans="2:12" s="9" customFormat="1" ht="19.899999999999999" customHeight="1">
      <c r="B72" s="164"/>
      <c r="C72" s="165"/>
      <c r="D72" s="166" t="s">
        <v>122</v>
      </c>
      <c r="E72" s="167"/>
      <c r="F72" s="167"/>
      <c r="G72" s="167"/>
      <c r="H72" s="167"/>
      <c r="I72" s="168"/>
      <c r="J72" s="169">
        <f>J416</f>
        <v>0</v>
      </c>
      <c r="K72" s="170"/>
    </row>
    <row r="73" spans="2:12" s="9" customFormat="1" ht="19.899999999999999" customHeight="1">
      <c r="B73" s="164"/>
      <c r="C73" s="165"/>
      <c r="D73" s="166" t="s">
        <v>123</v>
      </c>
      <c r="E73" s="167"/>
      <c r="F73" s="167"/>
      <c r="G73" s="167"/>
      <c r="H73" s="167"/>
      <c r="I73" s="168"/>
      <c r="J73" s="169">
        <f>J418</f>
        <v>0</v>
      </c>
      <c r="K73" s="170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26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47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50"/>
      <c r="J79" s="59"/>
      <c r="K79" s="59"/>
      <c r="L79" s="60"/>
    </row>
    <row r="80" spans="2:12" s="1" customFormat="1" ht="36.950000000000003" customHeight="1">
      <c r="B80" s="40"/>
      <c r="C80" s="61" t="s">
        <v>124</v>
      </c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4.45" customHeight="1">
      <c r="B82" s="40"/>
      <c r="C82" s="64" t="s">
        <v>19</v>
      </c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6.5" customHeight="1">
      <c r="B83" s="40"/>
      <c r="C83" s="62"/>
      <c r="D83" s="62"/>
      <c r="E83" s="375" t="str">
        <f>E7</f>
        <v>Zateplení panelových domů č.p. 1158 a 1159, ul. Kaštanová, Sušice II</v>
      </c>
      <c r="F83" s="376"/>
      <c r="G83" s="376"/>
      <c r="H83" s="376"/>
      <c r="I83" s="171"/>
      <c r="J83" s="62"/>
      <c r="K83" s="62"/>
      <c r="L83" s="60"/>
    </row>
    <row r="84" spans="2:65" s="1" customFormat="1" ht="14.45" customHeight="1">
      <c r="B84" s="40"/>
      <c r="C84" s="64" t="s">
        <v>100</v>
      </c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7.25" customHeight="1">
      <c r="B85" s="40"/>
      <c r="C85" s="62"/>
      <c r="D85" s="62"/>
      <c r="E85" s="357" t="str">
        <f>E9</f>
        <v>010 - Panelový dům č.p. 1158</v>
      </c>
      <c r="F85" s="377"/>
      <c r="G85" s="377"/>
      <c r="H85" s="377"/>
      <c r="I85" s="171"/>
      <c r="J85" s="62"/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 ht="18" customHeight="1">
      <c r="B87" s="40"/>
      <c r="C87" s="64" t="s">
        <v>24</v>
      </c>
      <c r="D87" s="62"/>
      <c r="E87" s="62"/>
      <c r="F87" s="172" t="str">
        <f>F12</f>
        <v>Sušice</v>
      </c>
      <c r="G87" s="62"/>
      <c r="H87" s="62"/>
      <c r="I87" s="173" t="s">
        <v>26</v>
      </c>
      <c r="J87" s="72" t="str">
        <f>IF(J12="","",J12)</f>
        <v>10. 11. 2018</v>
      </c>
      <c r="K87" s="62"/>
      <c r="L87" s="60"/>
    </row>
    <row r="88" spans="2:65" s="1" customFormat="1" ht="6.9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" customFormat="1">
      <c r="B89" s="40"/>
      <c r="C89" s="64" t="s">
        <v>28</v>
      </c>
      <c r="D89" s="62"/>
      <c r="E89" s="62"/>
      <c r="F89" s="172" t="str">
        <f>E15</f>
        <v>Město Sušice</v>
      </c>
      <c r="G89" s="62"/>
      <c r="H89" s="62"/>
      <c r="I89" s="173" t="s">
        <v>34</v>
      </c>
      <c r="J89" s="172" t="str">
        <f>E21</f>
        <v>Ing. Jan Prášek</v>
      </c>
      <c r="K89" s="62"/>
      <c r="L89" s="60"/>
    </row>
    <row r="90" spans="2:65" s="1" customFormat="1" ht="14.45" customHeight="1">
      <c r="B90" s="40"/>
      <c r="C90" s="64" t="s">
        <v>32</v>
      </c>
      <c r="D90" s="62"/>
      <c r="E90" s="62"/>
      <c r="F90" s="172" t="str">
        <f>IF(E18="","",E18)</f>
        <v/>
      </c>
      <c r="G90" s="62"/>
      <c r="H90" s="62"/>
      <c r="I90" s="171"/>
      <c r="J90" s="62"/>
      <c r="K90" s="62"/>
      <c r="L90" s="60"/>
    </row>
    <row r="91" spans="2:65" s="1" customFormat="1" ht="10.35" customHeight="1">
      <c r="B91" s="40"/>
      <c r="C91" s="62"/>
      <c r="D91" s="62"/>
      <c r="E91" s="62"/>
      <c r="F91" s="62"/>
      <c r="G91" s="62"/>
      <c r="H91" s="62"/>
      <c r="I91" s="171"/>
      <c r="J91" s="62"/>
      <c r="K91" s="62"/>
      <c r="L91" s="60"/>
    </row>
    <row r="92" spans="2:65" s="10" customFormat="1" ht="29.25" customHeight="1">
      <c r="B92" s="174"/>
      <c r="C92" s="175" t="s">
        <v>125</v>
      </c>
      <c r="D92" s="176" t="s">
        <v>58</v>
      </c>
      <c r="E92" s="176" t="s">
        <v>54</v>
      </c>
      <c r="F92" s="176" t="s">
        <v>126</v>
      </c>
      <c r="G92" s="176" t="s">
        <v>127</v>
      </c>
      <c r="H92" s="176" t="s">
        <v>128</v>
      </c>
      <c r="I92" s="177" t="s">
        <v>129</v>
      </c>
      <c r="J92" s="176" t="s">
        <v>104</v>
      </c>
      <c r="K92" s="178" t="s">
        <v>130</v>
      </c>
      <c r="L92" s="179"/>
      <c r="M92" s="80" t="s">
        <v>131</v>
      </c>
      <c r="N92" s="81" t="s">
        <v>43</v>
      </c>
      <c r="O92" s="81" t="s">
        <v>132</v>
      </c>
      <c r="P92" s="81" t="s">
        <v>133</v>
      </c>
      <c r="Q92" s="81" t="s">
        <v>134</v>
      </c>
      <c r="R92" s="81" t="s">
        <v>135</v>
      </c>
      <c r="S92" s="81" t="s">
        <v>136</v>
      </c>
      <c r="T92" s="82" t="s">
        <v>137</v>
      </c>
    </row>
    <row r="93" spans="2:65" s="1" customFormat="1" ht="29.25" customHeight="1">
      <c r="B93" s="40"/>
      <c r="C93" s="86" t="s">
        <v>105</v>
      </c>
      <c r="D93" s="62"/>
      <c r="E93" s="62"/>
      <c r="F93" s="62"/>
      <c r="G93" s="62"/>
      <c r="H93" s="62"/>
      <c r="I93" s="171"/>
      <c r="J93" s="180">
        <f>BK93</f>
        <v>0</v>
      </c>
      <c r="K93" s="62"/>
      <c r="L93" s="60"/>
      <c r="M93" s="83"/>
      <c r="N93" s="84"/>
      <c r="O93" s="84"/>
      <c r="P93" s="181">
        <f>P94+P316+P415</f>
        <v>0</v>
      </c>
      <c r="Q93" s="84"/>
      <c r="R93" s="181">
        <f>R94+R316+R415</f>
        <v>77.97870082192</v>
      </c>
      <c r="S93" s="84"/>
      <c r="T93" s="182">
        <f>T94+T316+T415</f>
        <v>18.833724199999999</v>
      </c>
      <c r="AT93" s="23" t="s">
        <v>72</v>
      </c>
      <c r="AU93" s="23" t="s">
        <v>106</v>
      </c>
      <c r="BK93" s="183">
        <f>BK94+BK316+BK415</f>
        <v>0</v>
      </c>
    </row>
    <row r="94" spans="2:65" s="11" customFormat="1" ht="37.35" customHeight="1">
      <c r="B94" s="184"/>
      <c r="C94" s="185"/>
      <c r="D94" s="186" t="s">
        <v>72</v>
      </c>
      <c r="E94" s="187" t="s">
        <v>138</v>
      </c>
      <c r="F94" s="187" t="s">
        <v>139</v>
      </c>
      <c r="G94" s="185"/>
      <c r="H94" s="185"/>
      <c r="I94" s="188"/>
      <c r="J94" s="189">
        <f>BK94</f>
        <v>0</v>
      </c>
      <c r="K94" s="185"/>
      <c r="L94" s="190"/>
      <c r="M94" s="191"/>
      <c r="N94" s="192"/>
      <c r="O94" s="192"/>
      <c r="P94" s="193">
        <f>P95+P100+P271+P305+P314</f>
        <v>0</v>
      </c>
      <c r="Q94" s="192"/>
      <c r="R94" s="193">
        <f>R95+R100+R271+R305+R314</f>
        <v>64.414775301920002</v>
      </c>
      <c r="S94" s="192"/>
      <c r="T94" s="194">
        <f>T95+T100+T271+T305+T314</f>
        <v>13.681545</v>
      </c>
      <c r="AR94" s="195" t="s">
        <v>10</v>
      </c>
      <c r="AT94" s="196" t="s">
        <v>72</v>
      </c>
      <c r="AU94" s="196" t="s">
        <v>73</v>
      </c>
      <c r="AY94" s="195" t="s">
        <v>140</v>
      </c>
      <c r="BK94" s="197">
        <f>BK95+BK100+BK271+BK305+BK314</f>
        <v>0</v>
      </c>
    </row>
    <row r="95" spans="2:65" s="11" customFormat="1" ht="19.899999999999999" customHeight="1">
      <c r="B95" s="184"/>
      <c r="C95" s="185"/>
      <c r="D95" s="186" t="s">
        <v>72</v>
      </c>
      <c r="E95" s="198" t="s">
        <v>141</v>
      </c>
      <c r="F95" s="198" t="s">
        <v>142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3.50200025</v>
      </c>
      <c r="S95" s="192"/>
      <c r="T95" s="194">
        <f>SUM(T96:T99)</f>
        <v>0</v>
      </c>
      <c r="AR95" s="195" t="s">
        <v>10</v>
      </c>
      <c r="AT95" s="196" t="s">
        <v>72</v>
      </c>
      <c r="AU95" s="196" t="s">
        <v>10</v>
      </c>
      <c r="AY95" s="195" t="s">
        <v>140</v>
      </c>
      <c r="BK95" s="197">
        <f>SUM(BK96:BK99)</f>
        <v>0</v>
      </c>
    </row>
    <row r="96" spans="2:65" s="1" customFormat="1" ht="25.5" customHeight="1">
      <c r="B96" s="40"/>
      <c r="C96" s="200" t="s">
        <v>10</v>
      </c>
      <c r="D96" s="200" t="s">
        <v>143</v>
      </c>
      <c r="E96" s="201" t="s">
        <v>144</v>
      </c>
      <c r="F96" s="202" t="s">
        <v>145</v>
      </c>
      <c r="G96" s="203" t="s">
        <v>146</v>
      </c>
      <c r="H96" s="204">
        <v>2.6349999999999998</v>
      </c>
      <c r="I96" s="205"/>
      <c r="J96" s="206">
        <f>ROUND(I96*H96,0)</f>
        <v>0</v>
      </c>
      <c r="K96" s="202" t="s">
        <v>147</v>
      </c>
      <c r="L96" s="60"/>
      <c r="M96" s="207" t="s">
        <v>22</v>
      </c>
      <c r="N96" s="208" t="s">
        <v>45</v>
      </c>
      <c r="O96" s="41"/>
      <c r="P96" s="209">
        <f>O96*H96</f>
        <v>0</v>
      </c>
      <c r="Q96" s="209">
        <v>1.3271500000000001</v>
      </c>
      <c r="R96" s="209">
        <f>Q96*H96</f>
        <v>3.49704025</v>
      </c>
      <c r="S96" s="209">
        <v>0</v>
      </c>
      <c r="T96" s="210">
        <f>S96*H96</f>
        <v>0</v>
      </c>
      <c r="AR96" s="23" t="s">
        <v>148</v>
      </c>
      <c r="AT96" s="23" t="s">
        <v>143</v>
      </c>
      <c r="AU96" s="23" t="s">
        <v>83</v>
      </c>
      <c r="AY96" s="23" t="s">
        <v>140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3" t="s">
        <v>83</v>
      </c>
      <c r="BK96" s="211">
        <f>ROUND(I96*H96,0)</f>
        <v>0</v>
      </c>
      <c r="BL96" s="23" t="s">
        <v>148</v>
      </c>
      <c r="BM96" s="23" t="s">
        <v>149</v>
      </c>
    </row>
    <row r="97" spans="2:65" s="12" customFormat="1" ht="13.5">
      <c r="B97" s="212"/>
      <c r="C97" s="213"/>
      <c r="D97" s="214" t="s">
        <v>150</v>
      </c>
      <c r="E97" s="215" t="s">
        <v>22</v>
      </c>
      <c r="F97" s="216" t="s">
        <v>151</v>
      </c>
      <c r="G97" s="213"/>
      <c r="H97" s="217">
        <v>2.6349999999999998</v>
      </c>
      <c r="I97" s="218"/>
      <c r="J97" s="213"/>
      <c r="K97" s="213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150</v>
      </c>
      <c r="AU97" s="223" t="s">
        <v>83</v>
      </c>
      <c r="AV97" s="12" t="s">
        <v>83</v>
      </c>
      <c r="AW97" s="12" t="s">
        <v>36</v>
      </c>
      <c r="AX97" s="12" t="s">
        <v>73</v>
      </c>
      <c r="AY97" s="223" t="s">
        <v>140</v>
      </c>
    </row>
    <row r="98" spans="2:65" s="1" customFormat="1" ht="16.5" customHeight="1">
      <c r="B98" s="40"/>
      <c r="C98" s="200" t="s">
        <v>83</v>
      </c>
      <c r="D98" s="200" t="s">
        <v>143</v>
      </c>
      <c r="E98" s="201" t="s">
        <v>152</v>
      </c>
      <c r="F98" s="202" t="s">
        <v>153</v>
      </c>
      <c r="G98" s="203" t="s">
        <v>154</v>
      </c>
      <c r="H98" s="204">
        <v>24.8</v>
      </c>
      <c r="I98" s="205"/>
      <c r="J98" s="206">
        <f>ROUND(I98*H98,0)</f>
        <v>0</v>
      </c>
      <c r="K98" s="202" t="s">
        <v>147</v>
      </c>
      <c r="L98" s="60"/>
      <c r="M98" s="207" t="s">
        <v>22</v>
      </c>
      <c r="N98" s="208" t="s">
        <v>45</v>
      </c>
      <c r="O98" s="41"/>
      <c r="P98" s="209">
        <f>O98*H98</f>
        <v>0</v>
      </c>
      <c r="Q98" s="209">
        <v>2.0000000000000001E-4</v>
      </c>
      <c r="R98" s="209">
        <f>Q98*H98</f>
        <v>4.96E-3</v>
      </c>
      <c r="S98" s="209">
        <v>0</v>
      </c>
      <c r="T98" s="210">
        <f>S98*H98</f>
        <v>0</v>
      </c>
      <c r="AR98" s="23" t="s">
        <v>148</v>
      </c>
      <c r="AT98" s="23" t="s">
        <v>143</v>
      </c>
      <c r="AU98" s="23" t="s">
        <v>83</v>
      </c>
      <c r="AY98" s="23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3" t="s">
        <v>83</v>
      </c>
      <c r="BK98" s="211">
        <f>ROUND(I98*H98,0)</f>
        <v>0</v>
      </c>
      <c r="BL98" s="23" t="s">
        <v>148</v>
      </c>
      <c r="BM98" s="23" t="s">
        <v>155</v>
      </c>
    </row>
    <row r="99" spans="2:65" s="12" customFormat="1" ht="13.5">
      <c r="B99" s="212"/>
      <c r="C99" s="213"/>
      <c r="D99" s="214" t="s">
        <v>150</v>
      </c>
      <c r="E99" s="215" t="s">
        <v>22</v>
      </c>
      <c r="F99" s="216" t="s">
        <v>156</v>
      </c>
      <c r="G99" s="213"/>
      <c r="H99" s="217">
        <v>24.8</v>
      </c>
      <c r="I99" s="218"/>
      <c r="J99" s="213"/>
      <c r="K99" s="213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150</v>
      </c>
      <c r="AU99" s="223" t="s">
        <v>83</v>
      </c>
      <c r="AV99" s="12" t="s">
        <v>83</v>
      </c>
      <c r="AW99" s="12" t="s">
        <v>36</v>
      </c>
      <c r="AX99" s="12" t="s">
        <v>73</v>
      </c>
      <c r="AY99" s="223" t="s">
        <v>140</v>
      </c>
    </row>
    <row r="100" spans="2:65" s="11" customFormat="1" ht="29.85" customHeight="1">
      <c r="B100" s="184"/>
      <c r="C100" s="185"/>
      <c r="D100" s="186" t="s">
        <v>72</v>
      </c>
      <c r="E100" s="198" t="s">
        <v>157</v>
      </c>
      <c r="F100" s="198" t="s">
        <v>158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SUM(P101:P270)</f>
        <v>0</v>
      </c>
      <c r="Q100" s="192"/>
      <c r="R100" s="193">
        <f>SUM(R101:R270)</f>
        <v>60.774928851920009</v>
      </c>
      <c r="S100" s="192"/>
      <c r="T100" s="194">
        <f>SUM(T101:T270)</f>
        <v>0</v>
      </c>
      <c r="AR100" s="195" t="s">
        <v>10</v>
      </c>
      <c r="AT100" s="196" t="s">
        <v>72</v>
      </c>
      <c r="AU100" s="196" t="s">
        <v>10</v>
      </c>
      <c r="AY100" s="195" t="s">
        <v>140</v>
      </c>
      <c r="BK100" s="197">
        <f>SUM(BK101:BK270)</f>
        <v>0</v>
      </c>
    </row>
    <row r="101" spans="2:65" s="1" customFormat="1" ht="25.5" customHeight="1">
      <c r="B101" s="40"/>
      <c r="C101" s="200" t="s">
        <v>141</v>
      </c>
      <c r="D101" s="200" t="s">
        <v>143</v>
      </c>
      <c r="E101" s="201" t="s">
        <v>159</v>
      </c>
      <c r="F101" s="202" t="s">
        <v>160</v>
      </c>
      <c r="G101" s="203" t="s">
        <v>161</v>
      </c>
      <c r="H101" s="204">
        <v>15.5</v>
      </c>
      <c r="I101" s="205"/>
      <c r="J101" s="206">
        <f>ROUND(I101*H101,0)</f>
        <v>0</v>
      </c>
      <c r="K101" s="202" t="s">
        <v>147</v>
      </c>
      <c r="L101" s="60"/>
      <c r="M101" s="207" t="s">
        <v>22</v>
      </c>
      <c r="N101" s="208" t="s">
        <v>45</v>
      </c>
      <c r="O101" s="41"/>
      <c r="P101" s="209">
        <f>O101*H101</f>
        <v>0</v>
      </c>
      <c r="Q101" s="209">
        <v>4.3800000000000002E-3</v>
      </c>
      <c r="R101" s="209">
        <f>Q101*H101</f>
        <v>6.7890000000000006E-2</v>
      </c>
      <c r="S101" s="209">
        <v>0</v>
      </c>
      <c r="T101" s="210">
        <f>S101*H101</f>
        <v>0</v>
      </c>
      <c r="AR101" s="23" t="s">
        <v>148</v>
      </c>
      <c r="AT101" s="23" t="s">
        <v>143</v>
      </c>
      <c r="AU101" s="23" t="s">
        <v>83</v>
      </c>
      <c r="AY101" s="23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3" t="s">
        <v>83</v>
      </c>
      <c r="BK101" s="211">
        <f>ROUND(I101*H101,0)</f>
        <v>0</v>
      </c>
      <c r="BL101" s="23" t="s">
        <v>148</v>
      </c>
      <c r="BM101" s="23" t="s">
        <v>162</v>
      </c>
    </row>
    <row r="102" spans="2:65" s="12" customFormat="1" ht="13.5">
      <c r="B102" s="212"/>
      <c r="C102" s="213"/>
      <c r="D102" s="214" t="s">
        <v>150</v>
      </c>
      <c r="E102" s="215" t="s">
        <v>22</v>
      </c>
      <c r="F102" s="216" t="s">
        <v>163</v>
      </c>
      <c r="G102" s="213"/>
      <c r="H102" s="217">
        <v>15.5</v>
      </c>
      <c r="I102" s="218"/>
      <c r="J102" s="213"/>
      <c r="K102" s="213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150</v>
      </c>
      <c r="AU102" s="223" t="s">
        <v>83</v>
      </c>
      <c r="AV102" s="12" t="s">
        <v>83</v>
      </c>
      <c r="AW102" s="12" t="s">
        <v>36</v>
      </c>
      <c r="AX102" s="12" t="s">
        <v>73</v>
      </c>
      <c r="AY102" s="223" t="s">
        <v>140</v>
      </c>
    </row>
    <row r="103" spans="2:65" s="1" customFormat="1" ht="16.5" customHeight="1">
      <c r="B103" s="40"/>
      <c r="C103" s="200" t="s">
        <v>148</v>
      </c>
      <c r="D103" s="200" t="s">
        <v>143</v>
      </c>
      <c r="E103" s="201" t="s">
        <v>164</v>
      </c>
      <c r="F103" s="202" t="s">
        <v>165</v>
      </c>
      <c r="G103" s="203" t="s">
        <v>161</v>
      </c>
      <c r="H103" s="204">
        <v>7.36</v>
      </c>
      <c r="I103" s="205"/>
      <c r="J103" s="206">
        <f>ROUND(I103*H103,0)</f>
        <v>0</v>
      </c>
      <c r="K103" s="202" t="s">
        <v>147</v>
      </c>
      <c r="L103" s="60"/>
      <c r="M103" s="207" t="s">
        <v>22</v>
      </c>
      <c r="N103" s="208" t="s">
        <v>45</v>
      </c>
      <c r="O103" s="41"/>
      <c r="P103" s="209">
        <f>O103*H103</f>
        <v>0</v>
      </c>
      <c r="Q103" s="209">
        <v>3.2730000000000002E-2</v>
      </c>
      <c r="R103" s="209">
        <f>Q103*H103</f>
        <v>0.24089280000000002</v>
      </c>
      <c r="S103" s="209">
        <v>0</v>
      </c>
      <c r="T103" s="210">
        <f>S103*H103</f>
        <v>0</v>
      </c>
      <c r="AR103" s="23" t="s">
        <v>148</v>
      </c>
      <c r="AT103" s="23" t="s">
        <v>143</v>
      </c>
      <c r="AU103" s="23" t="s">
        <v>83</v>
      </c>
      <c r="AY103" s="23" t="s">
        <v>140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3" t="s">
        <v>83</v>
      </c>
      <c r="BK103" s="211">
        <f>ROUND(I103*H103,0)</f>
        <v>0</v>
      </c>
      <c r="BL103" s="23" t="s">
        <v>148</v>
      </c>
      <c r="BM103" s="23" t="s">
        <v>166</v>
      </c>
    </row>
    <row r="104" spans="2:65" s="12" customFormat="1" ht="13.5">
      <c r="B104" s="212"/>
      <c r="C104" s="213"/>
      <c r="D104" s="214" t="s">
        <v>150</v>
      </c>
      <c r="E104" s="215" t="s">
        <v>22</v>
      </c>
      <c r="F104" s="216" t="s">
        <v>167</v>
      </c>
      <c r="G104" s="213"/>
      <c r="H104" s="217">
        <v>7.36</v>
      </c>
      <c r="I104" s="218"/>
      <c r="J104" s="213"/>
      <c r="K104" s="213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150</v>
      </c>
      <c r="AU104" s="223" t="s">
        <v>83</v>
      </c>
      <c r="AV104" s="12" t="s">
        <v>83</v>
      </c>
      <c r="AW104" s="12" t="s">
        <v>36</v>
      </c>
      <c r="AX104" s="12" t="s">
        <v>73</v>
      </c>
      <c r="AY104" s="223" t="s">
        <v>140</v>
      </c>
    </row>
    <row r="105" spans="2:65" s="1" customFormat="1" ht="16.5" customHeight="1">
      <c r="B105" s="40"/>
      <c r="C105" s="200" t="s">
        <v>168</v>
      </c>
      <c r="D105" s="200" t="s">
        <v>143</v>
      </c>
      <c r="E105" s="201" t="s">
        <v>169</v>
      </c>
      <c r="F105" s="202" t="s">
        <v>170</v>
      </c>
      <c r="G105" s="203" t="s">
        <v>171</v>
      </c>
      <c r="H105" s="204">
        <v>16</v>
      </c>
      <c r="I105" s="205"/>
      <c r="J105" s="206">
        <f>ROUND(I105*H105,0)</f>
        <v>0</v>
      </c>
      <c r="K105" s="202" t="s">
        <v>147</v>
      </c>
      <c r="L105" s="60"/>
      <c r="M105" s="207" t="s">
        <v>22</v>
      </c>
      <c r="N105" s="208" t="s">
        <v>45</v>
      </c>
      <c r="O105" s="41"/>
      <c r="P105" s="209">
        <f>O105*H105</f>
        <v>0</v>
      </c>
      <c r="Q105" s="209">
        <v>4.1500000000000002E-2</v>
      </c>
      <c r="R105" s="209">
        <f>Q105*H105</f>
        <v>0.66400000000000003</v>
      </c>
      <c r="S105" s="209">
        <v>0</v>
      </c>
      <c r="T105" s="210">
        <f>S105*H105</f>
        <v>0</v>
      </c>
      <c r="AR105" s="23" t="s">
        <v>148</v>
      </c>
      <c r="AT105" s="23" t="s">
        <v>143</v>
      </c>
      <c r="AU105" s="23" t="s">
        <v>83</v>
      </c>
      <c r="AY105" s="23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3" t="s">
        <v>83</v>
      </c>
      <c r="BK105" s="211">
        <f>ROUND(I105*H105,0)</f>
        <v>0</v>
      </c>
      <c r="BL105" s="23" t="s">
        <v>148</v>
      </c>
      <c r="BM105" s="23" t="s">
        <v>172</v>
      </c>
    </row>
    <row r="106" spans="2:65" s="12" customFormat="1" ht="13.5">
      <c r="B106" s="212"/>
      <c r="C106" s="213"/>
      <c r="D106" s="214" t="s">
        <v>150</v>
      </c>
      <c r="E106" s="215" t="s">
        <v>22</v>
      </c>
      <c r="F106" s="216" t="s">
        <v>173</v>
      </c>
      <c r="G106" s="213"/>
      <c r="H106" s="217">
        <v>16</v>
      </c>
      <c r="I106" s="218"/>
      <c r="J106" s="213"/>
      <c r="K106" s="213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150</v>
      </c>
      <c r="AU106" s="223" t="s">
        <v>83</v>
      </c>
      <c r="AV106" s="12" t="s">
        <v>83</v>
      </c>
      <c r="AW106" s="12" t="s">
        <v>36</v>
      </c>
      <c r="AX106" s="12" t="s">
        <v>73</v>
      </c>
      <c r="AY106" s="223" t="s">
        <v>140</v>
      </c>
    </row>
    <row r="107" spans="2:65" s="1" customFormat="1" ht="16.5" customHeight="1">
      <c r="B107" s="40"/>
      <c r="C107" s="200" t="s">
        <v>157</v>
      </c>
      <c r="D107" s="200" t="s">
        <v>143</v>
      </c>
      <c r="E107" s="201" t="s">
        <v>174</v>
      </c>
      <c r="F107" s="202" t="s">
        <v>175</v>
      </c>
      <c r="G107" s="203" t="s">
        <v>161</v>
      </c>
      <c r="H107" s="204">
        <v>3.5249999999999999</v>
      </c>
      <c r="I107" s="205"/>
      <c r="J107" s="206">
        <f>ROUND(I107*H107,0)</f>
        <v>0</v>
      </c>
      <c r="K107" s="202" t="s">
        <v>147</v>
      </c>
      <c r="L107" s="60"/>
      <c r="M107" s="207" t="s">
        <v>22</v>
      </c>
      <c r="N107" s="208" t="s">
        <v>45</v>
      </c>
      <c r="O107" s="41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23" t="s">
        <v>148</v>
      </c>
      <c r="AT107" s="23" t="s">
        <v>143</v>
      </c>
      <c r="AU107" s="23" t="s">
        <v>83</v>
      </c>
      <c r="AY107" s="23" t="s">
        <v>140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3" t="s">
        <v>83</v>
      </c>
      <c r="BK107" s="211">
        <f>ROUND(I107*H107,0)</f>
        <v>0</v>
      </c>
      <c r="BL107" s="23" t="s">
        <v>148</v>
      </c>
      <c r="BM107" s="23" t="s">
        <v>176</v>
      </c>
    </row>
    <row r="108" spans="2:65" s="12" customFormat="1" ht="13.5">
      <c r="B108" s="212"/>
      <c r="C108" s="213"/>
      <c r="D108" s="214" t="s">
        <v>150</v>
      </c>
      <c r="E108" s="215" t="s">
        <v>22</v>
      </c>
      <c r="F108" s="216" t="s">
        <v>177</v>
      </c>
      <c r="G108" s="213"/>
      <c r="H108" s="217">
        <v>3.5249999999999999</v>
      </c>
      <c r="I108" s="218"/>
      <c r="J108" s="213"/>
      <c r="K108" s="213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150</v>
      </c>
      <c r="AU108" s="223" t="s">
        <v>83</v>
      </c>
      <c r="AV108" s="12" t="s">
        <v>83</v>
      </c>
      <c r="AW108" s="12" t="s">
        <v>36</v>
      </c>
      <c r="AX108" s="12" t="s">
        <v>73</v>
      </c>
      <c r="AY108" s="223" t="s">
        <v>140</v>
      </c>
    </row>
    <row r="109" spans="2:65" s="1" customFormat="1" ht="16.5" customHeight="1">
      <c r="B109" s="40"/>
      <c r="C109" s="200" t="s">
        <v>178</v>
      </c>
      <c r="D109" s="200" t="s">
        <v>143</v>
      </c>
      <c r="E109" s="201" t="s">
        <v>179</v>
      </c>
      <c r="F109" s="202" t="s">
        <v>180</v>
      </c>
      <c r="G109" s="203" t="s">
        <v>161</v>
      </c>
      <c r="H109" s="204">
        <v>18.600000000000001</v>
      </c>
      <c r="I109" s="205"/>
      <c r="J109" s="206">
        <f>ROUND(I109*H109,0)</f>
        <v>0</v>
      </c>
      <c r="K109" s="202" t="s">
        <v>147</v>
      </c>
      <c r="L109" s="60"/>
      <c r="M109" s="207" t="s">
        <v>22</v>
      </c>
      <c r="N109" s="208" t="s">
        <v>45</v>
      </c>
      <c r="O109" s="41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AR109" s="23" t="s">
        <v>148</v>
      </c>
      <c r="AT109" s="23" t="s">
        <v>143</v>
      </c>
      <c r="AU109" s="23" t="s">
        <v>83</v>
      </c>
      <c r="AY109" s="23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3" t="s">
        <v>83</v>
      </c>
      <c r="BK109" s="211">
        <f>ROUND(I109*H109,0)</f>
        <v>0</v>
      </c>
      <c r="BL109" s="23" t="s">
        <v>148</v>
      </c>
      <c r="BM109" s="23" t="s">
        <v>181</v>
      </c>
    </row>
    <row r="110" spans="2:65" s="12" customFormat="1" ht="13.5">
      <c r="B110" s="212"/>
      <c r="C110" s="213"/>
      <c r="D110" s="214" t="s">
        <v>150</v>
      </c>
      <c r="E110" s="215" t="s">
        <v>22</v>
      </c>
      <c r="F110" s="216" t="s">
        <v>182</v>
      </c>
      <c r="G110" s="213"/>
      <c r="H110" s="217">
        <v>18.600000000000001</v>
      </c>
      <c r="I110" s="218"/>
      <c r="J110" s="213"/>
      <c r="K110" s="213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150</v>
      </c>
      <c r="AU110" s="223" t="s">
        <v>83</v>
      </c>
      <c r="AV110" s="12" t="s">
        <v>83</v>
      </c>
      <c r="AW110" s="12" t="s">
        <v>36</v>
      </c>
      <c r="AX110" s="12" t="s">
        <v>73</v>
      </c>
      <c r="AY110" s="223" t="s">
        <v>140</v>
      </c>
    </row>
    <row r="111" spans="2:65" s="1" customFormat="1" ht="25.5" customHeight="1">
      <c r="B111" s="40"/>
      <c r="C111" s="200" t="s">
        <v>183</v>
      </c>
      <c r="D111" s="200" t="s">
        <v>143</v>
      </c>
      <c r="E111" s="201" t="s">
        <v>184</v>
      </c>
      <c r="F111" s="202" t="s">
        <v>185</v>
      </c>
      <c r="G111" s="203" t="s">
        <v>161</v>
      </c>
      <c r="H111" s="204">
        <v>178.46100000000001</v>
      </c>
      <c r="I111" s="205"/>
      <c r="J111" s="206">
        <f>ROUND(I111*H111,0)</f>
        <v>0</v>
      </c>
      <c r="K111" s="202" t="s">
        <v>147</v>
      </c>
      <c r="L111" s="60"/>
      <c r="M111" s="207" t="s">
        <v>22</v>
      </c>
      <c r="N111" s="208" t="s">
        <v>45</v>
      </c>
      <c r="O111" s="41"/>
      <c r="P111" s="209">
        <f>O111*H111</f>
        <v>0</v>
      </c>
      <c r="Q111" s="209">
        <v>9.3747199999999996E-3</v>
      </c>
      <c r="R111" s="209">
        <f>Q111*H111</f>
        <v>1.67302190592</v>
      </c>
      <c r="S111" s="209">
        <v>0</v>
      </c>
      <c r="T111" s="210">
        <f>S111*H111</f>
        <v>0</v>
      </c>
      <c r="AR111" s="23" t="s">
        <v>148</v>
      </c>
      <c r="AT111" s="23" t="s">
        <v>143</v>
      </c>
      <c r="AU111" s="23" t="s">
        <v>83</v>
      </c>
      <c r="AY111" s="23" t="s">
        <v>140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3" t="s">
        <v>83</v>
      </c>
      <c r="BK111" s="211">
        <f>ROUND(I111*H111,0)</f>
        <v>0</v>
      </c>
      <c r="BL111" s="23" t="s">
        <v>148</v>
      </c>
      <c r="BM111" s="23" t="s">
        <v>186</v>
      </c>
    </row>
    <row r="112" spans="2:65" s="12" customFormat="1" ht="13.5">
      <c r="B112" s="212"/>
      <c r="C112" s="213"/>
      <c r="D112" s="214" t="s">
        <v>150</v>
      </c>
      <c r="E112" s="215" t="s">
        <v>22</v>
      </c>
      <c r="F112" s="216" t="s">
        <v>187</v>
      </c>
      <c r="G112" s="213"/>
      <c r="H112" s="217">
        <v>173.53299999999999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150</v>
      </c>
      <c r="AU112" s="223" t="s">
        <v>83</v>
      </c>
      <c r="AV112" s="12" t="s">
        <v>83</v>
      </c>
      <c r="AW112" s="12" t="s">
        <v>36</v>
      </c>
      <c r="AX112" s="12" t="s">
        <v>73</v>
      </c>
      <c r="AY112" s="223" t="s">
        <v>140</v>
      </c>
    </row>
    <row r="113" spans="2:65" s="12" customFormat="1" ht="13.5">
      <c r="B113" s="212"/>
      <c r="C113" s="213"/>
      <c r="D113" s="214" t="s">
        <v>150</v>
      </c>
      <c r="E113" s="215" t="s">
        <v>22</v>
      </c>
      <c r="F113" s="216" t="s">
        <v>188</v>
      </c>
      <c r="G113" s="213"/>
      <c r="H113" s="217">
        <v>4.9279999999999999</v>
      </c>
      <c r="I113" s="218"/>
      <c r="J113" s="213"/>
      <c r="K113" s="213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150</v>
      </c>
      <c r="AU113" s="223" t="s">
        <v>83</v>
      </c>
      <c r="AV113" s="12" t="s">
        <v>83</v>
      </c>
      <c r="AW113" s="12" t="s">
        <v>36</v>
      </c>
      <c r="AX113" s="12" t="s">
        <v>73</v>
      </c>
      <c r="AY113" s="223" t="s">
        <v>140</v>
      </c>
    </row>
    <row r="114" spans="2:65" s="1" customFormat="1" ht="25.5" customHeight="1">
      <c r="B114" s="40"/>
      <c r="C114" s="224" t="s">
        <v>189</v>
      </c>
      <c r="D114" s="224" t="s">
        <v>190</v>
      </c>
      <c r="E114" s="225" t="s">
        <v>191</v>
      </c>
      <c r="F114" s="226" t="s">
        <v>192</v>
      </c>
      <c r="G114" s="227" t="s">
        <v>161</v>
      </c>
      <c r="H114" s="228">
        <v>187.38399999999999</v>
      </c>
      <c r="I114" s="229"/>
      <c r="J114" s="230">
        <f>ROUND(I114*H114,0)</f>
        <v>0</v>
      </c>
      <c r="K114" s="226" t="s">
        <v>147</v>
      </c>
      <c r="L114" s="231"/>
      <c r="M114" s="232" t="s">
        <v>22</v>
      </c>
      <c r="N114" s="233" t="s">
        <v>45</v>
      </c>
      <c r="O114" s="41"/>
      <c r="P114" s="209">
        <f>O114*H114</f>
        <v>0</v>
      </c>
      <c r="Q114" s="209">
        <v>1.2E-2</v>
      </c>
      <c r="R114" s="209">
        <f>Q114*H114</f>
        <v>2.2486079999999999</v>
      </c>
      <c r="S114" s="209">
        <v>0</v>
      </c>
      <c r="T114" s="210">
        <f>S114*H114</f>
        <v>0</v>
      </c>
      <c r="AR114" s="23" t="s">
        <v>183</v>
      </c>
      <c r="AT114" s="23" t="s">
        <v>190</v>
      </c>
      <c r="AU114" s="23" t="s">
        <v>83</v>
      </c>
      <c r="AY114" s="23" t="s">
        <v>140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3" t="s">
        <v>83</v>
      </c>
      <c r="BK114" s="211">
        <f>ROUND(I114*H114,0)</f>
        <v>0</v>
      </c>
      <c r="BL114" s="23" t="s">
        <v>148</v>
      </c>
      <c r="BM114" s="23" t="s">
        <v>193</v>
      </c>
    </row>
    <row r="115" spans="2:65" s="12" customFormat="1" ht="13.5">
      <c r="B115" s="212"/>
      <c r="C115" s="213"/>
      <c r="D115" s="214" t="s">
        <v>150</v>
      </c>
      <c r="E115" s="215" t="s">
        <v>22</v>
      </c>
      <c r="F115" s="216" t="s">
        <v>194</v>
      </c>
      <c r="G115" s="213"/>
      <c r="H115" s="217">
        <v>187.38399999999999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150</v>
      </c>
      <c r="AU115" s="223" t="s">
        <v>83</v>
      </c>
      <c r="AV115" s="12" t="s">
        <v>83</v>
      </c>
      <c r="AW115" s="12" t="s">
        <v>36</v>
      </c>
      <c r="AX115" s="12" t="s">
        <v>73</v>
      </c>
      <c r="AY115" s="223" t="s">
        <v>140</v>
      </c>
    </row>
    <row r="116" spans="2:65" s="1" customFormat="1" ht="25.5" customHeight="1">
      <c r="B116" s="40"/>
      <c r="C116" s="200" t="s">
        <v>195</v>
      </c>
      <c r="D116" s="200" t="s">
        <v>143</v>
      </c>
      <c r="E116" s="201" t="s">
        <v>196</v>
      </c>
      <c r="F116" s="202" t="s">
        <v>197</v>
      </c>
      <c r="G116" s="203" t="s">
        <v>161</v>
      </c>
      <c r="H116" s="204">
        <v>187.38399999999999</v>
      </c>
      <c r="I116" s="205"/>
      <c r="J116" s="206">
        <f>ROUND(I116*H116,0)</f>
        <v>0</v>
      </c>
      <c r="K116" s="202" t="s">
        <v>147</v>
      </c>
      <c r="L116" s="60"/>
      <c r="M116" s="207" t="s">
        <v>22</v>
      </c>
      <c r="N116" s="208" t="s">
        <v>45</v>
      </c>
      <c r="O116" s="41"/>
      <c r="P116" s="209">
        <f>O116*H116</f>
        <v>0</v>
      </c>
      <c r="Q116" s="209">
        <v>9.0000000000000006E-5</v>
      </c>
      <c r="R116" s="209">
        <f>Q116*H116</f>
        <v>1.6864560000000001E-2</v>
      </c>
      <c r="S116" s="209">
        <v>0</v>
      </c>
      <c r="T116" s="210">
        <f>S116*H116</f>
        <v>0</v>
      </c>
      <c r="AR116" s="23" t="s">
        <v>148</v>
      </c>
      <c r="AT116" s="23" t="s">
        <v>143</v>
      </c>
      <c r="AU116" s="23" t="s">
        <v>83</v>
      </c>
      <c r="AY116" s="23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3" t="s">
        <v>83</v>
      </c>
      <c r="BK116" s="211">
        <f>ROUND(I116*H116,0)</f>
        <v>0</v>
      </c>
      <c r="BL116" s="23" t="s">
        <v>148</v>
      </c>
      <c r="BM116" s="23" t="s">
        <v>198</v>
      </c>
    </row>
    <row r="117" spans="2:65" s="1" customFormat="1" ht="16.5" customHeight="1">
      <c r="B117" s="40"/>
      <c r="C117" s="200" t="s">
        <v>199</v>
      </c>
      <c r="D117" s="200" t="s">
        <v>143</v>
      </c>
      <c r="E117" s="201" t="s">
        <v>200</v>
      </c>
      <c r="F117" s="202" t="s">
        <v>201</v>
      </c>
      <c r="G117" s="203" t="s">
        <v>161</v>
      </c>
      <c r="H117" s="204">
        <v>178.46100000000001</v>
      </c>
      <c r="I117" s="205"/>
      <c r="J117" s="206">
        <f>ROUND(I117*H117,0)</f>
        <v>0</v>
      </c>
      <c r="K117" s="202" t="s">
        <v>147</v>
      </c>
      <c r="L117" s="60"/>
      <c r="M117" s="207" t="s">
        <v>22</v>
      </c>
      <c r="N117" s="208" t="s">
        <v>45</v>
      </c>
      <c r="O117" s="41"/>
      <c r="P117" s="209">
        <f>O117*H117</f>
        <v>0</v>
      </c>
      <c r="Q117" s="209">
        <v>4.8599999999999997E-3</v>
      </c>
      <c r="R117" s="209">
        <f>Q117*H117</f>
        <v>0.86732045999999996</v>
      </c>
      <c r="S117" s="209">
        <v>0</v>
      </c>
      <c r="T117" s="210">
        <f>S117*H117</f>
        <v>0</v>
      </c>
      <c r="AR117" s="23" t="s">
        <v>148</v>
      </c>
      <c r="AT117" s="23" t="s">
        <v>143</v>
      </c>
      <c r="AU117" s="23" t="s">
        <v>83</v>
      </c>
      <c r="AY117" s="23" t="s">
        <v>140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3" t="s">
        <v>83</v>
      </c>
      <c r="BK117" s="211">
        <f>ROUND(I117*H117,0)</f>
        <v>0</v>
      </c>
      <c r="BL117" s="23" t="s">
        <v>148</v>
      </c>
      <c r="BM117" s="23" t="s">
        <v>202</v>
      </c>
    </row>
    <row r="118" spans="2:65" s="12" customFormat="1" ht="13.5">
      <c r="B118" s="212"/>
      <c r="C118" s="213"/>
      <c r="D118" s="214" t="s">
        <v>150</v>
      </c>
      <c r="E118" s="215" t="s">
        <v>22</v>
      </c>
      <c r="F118" s="216" t="s">
        <v>187</v>
      </c>
      <c r="G118" s="213"/>
      <c r="H118" s="217">
        <v>173.53299999999999</v>
      </c>
      <c r="I118" s="218"/>
      <c r="J118" s="213"/>
      <c r="K118" s="213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150</v>
      </c>
      <c r="AU118" s="223" t="s">
        <v>83</v>
      </c>
      <c r="AV118" s="12" t="s">
        <v>83</v>
      </c>
      <c r="AW118" s="12" t="s">
        <v>36</v>
      </c>
      <c r="AX118" s="12" t="s">
        <v>73</v>
      </c>
      <c r="AY118" s="223" t="s">
        <v>140</v>
      </c>
    </row>
    <row r="119" spans="2:65" s="12" customFormat="1" ht="13.5">
      <c r="B119" s="212"/>
      <c r="C119" s="213"/>
      <c r="D119" s="214" t="s">
        <v>150</v>
      </c>
      <c r="E119" s="215" t="s">
        <v>22</v>
      </c>
      <c r="F119" s="216" t="s">
        <v>188</v>
      </c>
      <c r="G119" s="213"/>
      <c r="H119" s="217">
        <v>4.9279999999999999</v>
      </c>
      <c r="I119" s="218"/>
      <c r="J119" s="213"/>
      <c r="K119" s="213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150</v>
      </c>
      <c r="AU119" s="223" t="s">
        <v>83</v>
      </c>
      <c r="AV119" s="12" t="s">
        <v>83</v>
      </c>
      <c r="AW119" s="12" t="s">
        <v>36</v>
      </c>
      <c r="AX119" s="12" t="s">
        <v>73</v>
      </c>
      <c r="AY119" s="223" t="s">
        <v>140</v>
      </c>
    </row>
    <row r="120" spans="2:65" s="1" customFormat="1" ht="25.5" customHeight="1">
      <c r="B120" s="40"/>
      <c r="C120" s="200" t="s">
        <v>203</v>
      </c>
      <c r="D120" s="200" t="s">
        <v>143</v>
      </c>
      <c r="E120" s="201" t="s">
        <v>204</v>
      </c>
      <c r="F120" s="202" t="s">
        <v>205</v>
      </c>
      <c r="G120" s="203" t="s">
        <v>161</v>
      </c>
      <c r="H120" s="204">
        <v>178.46100000000001</v>
      </c>
      <c r="I120" s="205"/>
      <c r="J120" s="206">
        <f>ROUND(I120*H120,0)</f>
        <v>0</v>
      </c>
      <c r="K120" s="202" t="s">
        <v>147</v>
      </c>
      <c r="L120" s="60"/>
      <c r="M120" s="207" t="s">
        <v>22</v>
      </c>
      <c r="N120" s="208" t="s">
        <v>45</v>
      </c>
      <c r="O120" s="41"/>
      <c r="P120" s="209">
        <f>O120*H120</f>
        <v>0</v>
      </c>
      <c r="Q120" s="209">
        <v>3.48E-3</v>
      </c>
      <c r="R120" s="209">
        <f>Q120*H120</f>
        <v>0.62104428</v>
      </c>
      <c r="S120" s="209">
        <v>0</v>
      </c>
      <c r="T120" s="210">
        <f>S120*H120</f>
        <v>0</v>
      </c>
      <c r="AR120" s="23" t="s">
        <v>148</v>
      </c>
      <c r="AT120" s="23" t="s">
        <v>143</v>
      </c>
      <c r="AU120" s="23" t="s">
        <v>83</v>
      </c>
      <c r="AY120" s="23" t="s">
        <v>140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3" t="s">
        <v>83</v>
      </c>
      <c r="BK120" s="211">
        <f>ROUND(I120*H120,0)</f>
        <v>0</v>
      </c>
      <c r="BL120" s="23" t="s">
        <v>148</v>
      </c>
      <c r="BM120" s="23" t="s">
        <v>206</v>
      </c>
    </row>
    <row r="121" spans="2:65" s="12" customFormat="1" ht="13.5">
      <c r="B121" s="212"/>
      <c r="C121" s="213"/>
      <c r="D121" s="214" t="s">
        <v>150</v>
      </c>
      <c r="E121" s="215" t="s">
        <v>22</v>
      </c>
      <c r="F121" s="216" t="s">
        <v>187</v>
      </c>
      <c r="G121" s="213"/>
      <c r="H121" s="217">
        <v>173.53299999999999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150</v>
      </c>
      <c r="AU121" s="223" t="s">
        <v>83</v>
      </c>
      <c r="AV121" s="12" t="s">
        <v>83</v>
      </c>
      <c r="AW121" s="12" t="s">
        <v>36</v>
      </c>
      <c r="AX121" s="12" t="s">
        <v>73</v>
      </c>
      <c r="AY121" s="223" t="s">
        <v>140</v>
      </c>
    </row>
    <row r="122" spans="2:65" s="12" customFormat="1" ht="13.5">
      <c r="B122" s="212"/>
      <c r="C122" s="213"/>
      <c r="D122" s="214" t="s">
        <v>150</v>
      </c>
      <c r="E122" s="215" t="s">
        <v>22</v>
      </c>
      <c r="F122" s="216" t="s">
        <v>188</v>
      </c>
      <c r="G122" s="213"/>
      <c r="H122" s="217">
        <v>4.9279999999999999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150</v>
      </c>
      <c r="AU122" s="223" t="s">
        <v>83</v>
      </c>
      <c r="AV122" s="12" t="s">
        <v>83</v>
      </c>
      <c r="AW122" s="12" t="s">
        <v>36</v>
      </c>
      <c r="AX122" s="12" t="s">
        <v>73</v>
      </c>
      <c r="AY122" s="223" t="s">
        <v>140</v>
      </c>
    </row>
    <row r="123" spans="2:65" s="1" customFormat="1" ht="16.5" customHeight="1">
      <c r="B123" s="40"/>
      <c r="C123" s="200" t="s">
        <v>207</v>
      </c>
      <c r="D123" s="200" t="s">
        <v>143</v>
      </c>
      <c r="E123" s="201" t="s">
        <v>208</v>
      </c>
      <c r="F123" s="202" t="s">
        <v>209</v>
      </c>
      <c r="G123" s="203" t="s">
        <v>161</v>
      </c>
      <c r="H123" s="204">
        <v>167.322</v>
      </c>
      <c r="I123" s="205"/>
      <c r="J123" s="206">
        <f>ROUND(I123*H123,0)</f>
        <v>0</v>
      </c>
      <c r="K123" s="202" t="s">
        <v>147</v>
      </c>
      <c r="L123" s="60"/>
      <c r="M123" s="207" t="s">
        <v>22</v>
      </c>
      <c r="N123" s="208" t="s">
        <v>45</v>
      </c>
      <c r="O123" s="41"/>
      <c r="P123" s="209">
        <f>O123*H123</f>
        <v>0</v>
      </c>
      <c r="Q123" s="209">
        <v>2.63E-4</v>
      </c>
      <c r="R123" s="209">
        <f>Q123*H123</f>
        <v>4.4005686000000002E-2</v>
      </c>
      <c r="S123" s="209">
        <v>0</v>
      </c>
      <c r="T123" s="210">
        <f>S123*H123</f>
        <v>0</v>
      </c>
      <c r="AR123" s="23" t="s">
        <v>148</v>
      </c>
      <c r="AT123" s="23" t="s">
        <v>143</v>
      </c>
      <c r="AU123" s="23" t="s">
        <v>83</v>
      </c>
      <c r="AY123" s="23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3" t="s">
        <v>83</v>
      </c>
      <c r="BK123" s="211">
        <f>ROUND(I123*H123,0)</f>
        <v>0</v>
      </c>
      <c r="BL123" s="23" t="s">
        <v>148</v>
      </c>
      <c r="BM123" s="23" t="s">
        <v>210</v>
      </c>
    </row>
    <row r="124" spans="2:65" s="12" customFormat="1" ht="13.5">
      <c r="B124" s="212"/>
      <c r="C124" s="213"/>
      <c r="D124" s="214" t="s">
        <v>150</v>
      </c>
      <c r="E124" s="215" t="s">
        <v>22</v>
      </c>
      <c r="F124" s="216" t="s">
        <v>211</v>
      </c>
      <c r="G124" s="213"/>
      <c r="H124" s="217">
        <v>160.38</v>
      </c>
      <c r="I124" s="218"/>
      <c r="J124" s="213"/>
      <c r="K124" s="213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150</v>
      </c>
      <c r="AU124" s="223" t="s">
        <v>83</v>
      </c>
      <c r="AV124" s="12" t="s">
        <v>83</v>
      </c>
      <c r="AW124" s="12" t="s">
        <v>36</v>
      </c>
      <c r="AX124" s="12" t="s">
        <v>73</v>
      </c>
      <c r="AY124" s="223" t="s">
        <v>140</v>
      </c>
    </row>
    <row r="125" spans="2:65" s="12" customFormat="1" ht="13.5">
      <c r="B125" s="212"/>
      <c r="C125" s="213"/>
      <c r="D125" s="214" t="s">
        <v>150</v>
      </c>
      <c r="E125" s="215" t="s">
        <v>22</v>
      </c>
      <c r="F125" s="216" t="s">
        <v>212</v>
      </c>
      <c r="G125" s="213"/>
      <c r="H125" s="217">
        <v>6.9420000000000002</v>
      </c>
      <c r="I125" s="218"/>
      <c r="J125" s="213"/>
      <c r="K125" s="213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150</v>
      </c>
      <c r="AU125" s="223" t="s">
        <v>83</v>
      </c>
      <c r="AV125" s="12" t="s">
        <v>83</v>
      </c>
      <c r="AW125" s="12" t="s">
        <v>36</v>
      </c>
      <c r="AX125" s="12" t="s">
        <v>73</v>
      </c>
      <c r="AY125" s="223" t="s">
        <v>140</v>
      </c>
    </row>
    <row r="126" spans="2:65" s="1" customFormat="1" ht="25.5" customHeight="1">
      <c r="B126" s="40"/>
      <c r="C126" s="200" t="s">
        <v>213</v>
      </c>
      <c r="D126" s="200" t="s">
        <v>143</v>
      </c>
      <c r="E126" s="201" t="s">
        <v>214</v>
      </c>
      <c r="F126" s="202" t="s">
        <v>215</v>
      </c>
      <c r="G126" s="203" t="s">
        <v>161</v>
      </c>
      <c r="H126" s="204">
        <v>160.38</v>
      </c>
      <c r="I126" s="205"/>
      <c r="J126" s="206">
        <f>ROUND(I126*H126,0)</f>
        <v>0</v>
      </c>
      <c r="K126" s="202" t="s">
        <v>147</v>
      </c>
      <c r="L126" s="60"/>
      <c r="M126" s="207" t="s">
        <v>22</v>
      </c>
      <c r="N126" s="208" t="s">
        <v>45</v>
      </c>
      <c r="O126" s="41"/>
      <c r="P126" s="209">
        <f>O126*H126</f>
        <v>0</v>
      </c>
      <c r="Q126" s="209">
        <v>4.3839999999999999E-3</v>
      </c>
      <c r="R126" s="209">
        <f>Q126*H126</f>
        <v>0.70310591999999994</v>
      </c>
      <c r="S126" s="209">
        <v>0</v>
      </c>
      <c r="T126" s="210">
        <f>S126*H126</f>
        <v>0</v>
      </c>
      <c r="AR126" s="23" t="s">
        <v>148</v>
      </c>
      <c r="AT126" s="23" t="s">
        <v>143</v>
      </c>
      <c r="AU126" s="23" t="s">
        <v>83</v>
      </c>
      <c r="AY126" s="23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3" t="s">
        <v>83</v>
      </c>
      <c r="BK126" s="211">
        <f>ROUND(I126*H126,0)</f>
        <v>0</v>
      </c>
      <c r="BL126" s="23" t="s">
        <v>148</v>
      </c>
      <c r="BM126" s="23" t="s">
        <v>216</v>
      </c>
    </row>
    <row r="127" spans="2:65" s="12" customFormat="1" ht="13.5">
      <c r="B127" s="212"/>
      <c r="C127" s="213"/>
      <c r="D127" s="214" t="s">
        <v>150</v>
      </c>
      <c r="E127" s="215" t="s">
        <v>22</v>
      </c>
      <c r="F127" s="216" t="s">
        <v>211</v>
      </c>
      <c r="G127" s="213"/>
      <c r="H127" s="217">
        <v>160.38</v>
      </c>
      <c r="I127" s="218"/>
      <c r="J127" s="213"/>
      <c r="K127" s="213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150</v>
      </c>
      <c r="AU127" s="223" t="s">
        <v>83</v>
      </c>
      <c r="AV127" s="12" t="s">
        <v>83</v>
      </c>
      <c r="AW127" s="12" t="s">
        <v>36</v>
      </c>
      <c r="AX127" s="12" t="s">
        <v>73</v>
      </c>
      <c r="AY127" s="223" t="s">
        <v>140</v>
      </c>
    </row>
    <row r="128" spans="2:65" s="1" customFormat="1" ht="25.5" customHeight="1">
      <c r="B128" s="40"/>
      <c r="C128" s="200" t="s">
        <v>11</v>
      </c>
      <c r="D128" s="200" t="s">
        <v>143</v>
      </c>
      <c r="E128" s="201" t="s">
        <v>217</v>
      </c>
      <c r="F128" s="202" t="s">
        <v>218</v>
      </c>
      <c r="G128" s="203" t="s">
        <v>161</v>
      </c>
      <c r="H128" s="204">
        <v>181.24</v>
      </c>
      <c r="I128" s="205"/>
      <c r="J128" s="206">
        <f>ROUND(I128*H128,0)</f>
        <v>0</v>
      </c>
      <c r="K128" s="202" t="s">
        <v>147</v>
      </c>
      <c r="L128" s="60"/>
      <c r="M128" s="207" t="s">
        <v>22</v>
      </c>
      <c r="N128" s="208" t="s">
        <v>45</v>
      </c>
      <c r="O128" s="41"/>
      <c r="P128" s="209">
        <f>O128*H128</f>
        <v>0</v>
      </c>
      <c r="Q128" s="209">
        <v>8.2500000000000004E-3</v>
      </c>
      <c r="R128" s="209">
        <f>Q128*H128</f>
        <v>1.4952300000000001</v>
      </c>
      <c r="S128" s="209">
        <v>0</v>
      </c>
      <c r="T128" s="210">
        <f>S128*H128</f>
        <v>0</v>
      </c>
      <c r="AR128" s="23" t="s">
        <v>148</v>
      </c>
      <c r="AT128" s="23" t="s">
        <v>143</v>
      </c>
      <c r="AU128" s="23" t="s">
        <v>83</v>
      </c>
      <c r="AY128" s="23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3" t="s">
        <v>83</v>
      </c>
      <c r="BK128" s="211">
        <f>ROUND(I128*H128,0)</f>
        <v>0</v>
      </c>
      <c r="BL128" s="23" t="s">
        <v>148</v>
      </c>
      <c r="BM128" s="23" t="s">
        <v>219</v>
      </c>
    </row>
    <row r="129" spans="2:65" s="12" customFormat="1" ht="13.5">
      <c r="B129" s="212"/>
      <c r="C129" s="213"/>
      <c r="D129" s="214" t="s">
        <v>150</v>
      </c>
      <c r="E129" s="215" t="s">
        <v>22</v>
      </c>
      <c r="F129" s="216" t="s">
        <v>220</v>
      </c>
      <c r="G129" s="213"/>
      <c r="H129" s="217">
        <v>170.136</v>
      </c>
      <c r="I129" s="218"/>
      <c r="J129" s="213"/>
      <c r="K129" s="213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150</v>
      </c>
      <c r="AU129" s="223" t="s">
        <v>83</v>
      </c>
      <c r="AV129" s="12" t="s">
        <v>83</v>
      </c>
      <c r="AW129" s="12" t="s">
        <v>36</v>
      </c>
      <c r="AX129" s="12" t="s">
        <v>73</v>
      </c>
      <c r="AY129" s="223" t="s">
        <v>140</v>
      </c>
    </row>
    <row r="130" spans="2:65" s="12" customFormat="1" ht="13.5">
      <c r="B130" s="212"/>
      <c r="C130" s="213"/>
      <c r="D130" s="214" t="s">
        <v>150</v>
      </c>
      <c r="E130" s="215" t="s">
        <v>22</v>
      </c>
      <c r="F130" s="216" t="s">
        <v>221</v>
      </c>
      <c r="G130" s="213"/>
      <c r="H130" s="217">
        <v>11.103999999999999</v>
      </c>
      <c r="I130" s="218"/>
      <c r="J130" s="213"/>
      <c r="K130" s="213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150</v>
      </c>
      <c r="AU130" s="223" t="s">
        <v>83</v>
      </c>
      <c r="AV130" s="12" t="s">
        <v>83</v>
      </c>
      <c r="AW130" s="12" t="s">
        <v>36</v>
      </c>
      <c r="AX130" s="12" t="s">
        <v>73</v>
      </c>
      <c r="AY130" s="223" t="s">
        <v>140</v>
      </c>
    </row>
    <row r="131" spans="2:65" s="1" customFormat="1" ht="16.5" customHeight="1">
      <c r="B131" s="40"/>
      <c r="C131" s="224" t="s">
        <v>222</v>
      </c>
      <c r="D131" s="224" t="s">
        <v>190</v>
      </c>
      <c r="E131" s="225" t="s">
        <v>223</v>
      </c>
      <c r="F131" s="226" t="s">
        <v>224</v>
      </c>
      <c r="G131" s="227" t="s">
        <v>161</v>
      </c>
      <c r="H131" s="228">
        <v>178.643</v>
      </c>
      <c r="I131" s="229"/>
      <c r="J131" s="230">
        <f>ROUND(I131*H131,0)</f>
        <v>0</v>
      </c>
      <c r="K131" s="226" t="s">
        <v>147</v>
      </c>
      <c r="L131" s="231"/>
      <c r="M131" s="232" t="s">
        <v>22</v>
      </c>
      <c r="N131" s="233" t="s">
        <v>45</v>
      </c>
      <c r="O131" s="41"/>
      <c r="P131" s="209">
        <f>O131*H131</f>
        <v>0</v>
      </c>
      <c r="Q131" s="209">
        <v>6.8000000000000005E-4</v>
      </c>
      <c r="R131" s="209">
        <f>Q131*H131</f>
        <v>0.12147724000000001</v>
      </c>
      <c r="S131" s="209">
        <v>0</v>
      </c>
      <c r="T131" s="210">
        <f>S131*H131</f>
        <v>0</v>
      </c>
      <c r="AR131" s="23" t="s">
        <v>183</v>
      </c>
      <c r="AT131" s="23" t="s">
        <v>190</v>
      </c>
      <c r="AU131" s="23" t="s">
        <v>83</v>
      </c>
      <c r="AY131" s="23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23" t="s">
        <v>83</v>
      </c>
      <c r="BK131" s="211">
        <f>ROUND(I131*H131,0)</f>
        <v>0</v>
      </c>
      <c r="BL131" s="23" t="s">
        <v>148</v>
      </c>
      <c r="BM131" s="23" t="s">
        <v>225</v>
      </c>
    </row>
    <row r="132" spans="2:65" s="12" customFormat="1" ht="13.5">
      <c r="B132" s="212"/>
      <c r="C132" s="213"/>
      <c r="D132" s="214" t="s">
        <v>150</v>
      </c>
      <c r="E132" s="215" t="s">
        <v>22</v>
      </c>
      <c r="F132" s="216" t="s">
        <v>226</v>
      </c>
      <c r="G132" s="213"/>
      <c r="H132" s="217">
        <v>178.643</v>
      </c>
      <c r="I132" s="218"/>
      <c r="J132" s="213"/>
      <c r="K132" s="213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150</v>
      </c>
      <c r="AU132" s="223" t="s">
        <v>83</v>
      </c>
      <c r="AV132" s="12" t="s">
        <v>83</v>
      </c>
      <c r="AW132" s="12" t="s">
        <v>36</v>
      </c>
      <c r="AX132" s="12" t="s">
        <v>73</v>
      </c>
      <c r="AY132" s="223" t="s">
        <v>140</v>
      </c>
    </row>
    <row r="133" spans="2:65" s="1" customFormat="1" ht="16.5" customHeight="1">
      <c r="B133" s="40"/>
      <c r="C133" s="224" t="s">
        <v>227</v>
      </c>
      <c r="D133" s="224" t="s">
        <v>190</v>
      </c>
      <c r="E133" s="225" t="s">
        <v>228</v>
      </c>
      <c r="F133" s="226" t="s">
        <v>229</v>
      </c>
      <c r="G133" s="227" t="s">
        <v>161</v>
      </c>
      <c r="H133" s="228">
        <v>15.926</v>
      </c>
      <c r="I133" s="229"/>
      <c r="J133" s="230">
        <f>ROUND(I133*H133,0)</f>
        <v>0</v>
      </c>
      <c r="K133" s="226" t="s">
        <v>147</v>
      </c>
      <c r="L133" s="231"/>
      <c r="M133" s="232" t="s">
        <v>22</v>
      </c>
      <c r="N133" s="233" t="s">
        <v>45</v>
      </c>
      <c r="O133" s="41"/>
      <c r="P133" s="209">
        <f>O133*H133</f>
        <v>0</v>
      </c>
      <c r="Q133" s="209">
        <v>1.1999999999999999E-3</v>
      </c>
      <c r="R133" s="209">
        <f>Q133*H133</f>
        <v>1.9111199999999998E-2</v>
      </c>
      <c r="S133" s="209">
        <v>0</v>
      </c>
      <c r="T133" s="210">
        <f>S133*H133</f>
        <v>0</v>
      </c>
      <c r="AR133" s="23" t="s">
        <v>183</v>
      </c>
      <c r="AT133" s="23" t="s">
        <v>190</v>
      </c>
      <c r="AU133" s="23" t="s">
        <v>83</v>
      </c>
      <c r="AY133" s="23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23" t="s">
        <v>83</v>
      </c>
      <c r="BK133" s="211">
        <f>ROUND(I133*H133,0)</f>
        <v>0</v>
      </c>
      <c r="BL133" s="23" t="s">
        <v>148</v>
      </c>
      <c r="BM133" s="23" t="s">
        <v>230</v>
      </c>
    </row>
    <row r="134" spans="2:65" s="12" customFormat="1" ht="13.5">
      <c r="B134" s="212"/>
      <c r="C134" s="213"/>
      <c r="D134" s="214" t="s">
        <v>150</v>
      </c>
      <c r="E134" s="215" t="s">
        <v>22</v>
      </c>
      <c r="F134" s="216" t="s">
        <v>231</v>
      </c>
      <c r="G134" s="213"/>
      <c r="H134" s="217">
        <v>15.926</v>
      </c>
      <c r="I134" s="218"/>
      <c r="J134" s="213"/>
      <c r="K134" s="213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150</v>
      </c>
      <c r="AU134" s="223" t="s">
        <v>83</v>
      </c>
      <c r="AV134" s="12" t="s">
        <v>83</v>
      </c>
      <c r="AW134" s="12" t="s">
        <v>36</v>
      </c>
      <c r="AX134" s="12" t="s">
        <v>73</v>
      </c>
      <c r="AY134" s="223" t="s">
        <v>140</v>
      </c>
    </row>
    <row r="135" spans="2:65" s="1" customFormat="1" ht="25.5" customHeight="1">
      <c r="B135" s="40"/>
      <c r="C135" s="200" t="s">
        <v>232</v>
      </c>
      <c r="D135" s="200" t="s">
        <v>143</v>
      </c>
      <c r="E135" s="201" t="s">
        <v>233</v>
      </c>
      <c r="F135" s="202" t="s">
        <v>234</v>
      </c>
      <c r="G135" s="203" t="s">
        <v>161</v>
      </c>
      <c r="H135" s="204">
        <v>400.536</v>
      </c>
      <c r="I135" s="205"/>
      <c r="J135" s="206">
        <f>ROUND(I135*H135,0)</f>
        <v>0</v>
      </c>
      <c r="K135" s="202" t="s">
        <v>147</v>
      </c>
      <c r="L135" s="60"/>
      <c r="M135" s="207" t="s">
        <v>22</v>
      </c>
      <c r="N135" s="208" t="s">
        <v>45</v>
      </c>
      <c r="O135" s="41"/>
      <c r="P135" s="209">
        <f>O135*H135</f>
        <v>0</v>
      </c>
      <c r="Q135" s="209">
        <v>8.2500000000000004E-3</v>
      </c>
      <c r="R135" s="209">
        <f>Q135*H135</f>
        <v>3.3044220000000002</v>
      </c>
      <c r="S135" s="209">
        <v>0</v>
      </c>
      <c r="T135" s="210">
        <f>S135*H135</f>
        <v>0</v>
      </c>
      <c r="AR135" s="23" t="s">
        <v>148</v>
      </c>
      <c r="AT135" s="23" t="s">
        <v>143</v>
      </c>
      <c r="AU135" s="23" t="s">
        <v>83</v>
      </c>
      <c r="AY135" s="23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3" t="s">
        <v>83</v>
      </c>
      <c r="BK135" s="211">
        <f>ROUND(I135*H135,0)</f>
        <v>0</v>
      </c>
      <c r="BL135" s="23" t="s">
        <v>148</v>
      </c>
      <c r="BM135" s="23" t="s">
        <v>235</v>
      </c>
    </row>
    <row r="136" spans="2:65" s="12" customFormat="1" ht="13.5">
      <c r="B136" s="212"/>
      <c r="C136" s="213"/>
      <c r="D136" s="214" t="s">
        <v>150</v>
      </c>
      <c r="E136" s="215" t="s">
        <v>22</v>
      </c>
      <c r="F136" s="216" t="s">
        <v>236</v>
      </c>
      <c r="G136" s="213"/>
      <c r="H136" s="217">
        <v>189.208</v>
      </c>
      <c r="I136" s="218"/>
      <c r="J136" s="213"/>
      <c r="K136" s="213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150</v>
      </c>
      <c r="AU136" s="223" t="s">
        <v>83</v>
      </c>
      <c r="AV136" s="12" t="s">
        <v>83</v>
      </c>
      <c r="AW136" s="12" t="s">
        <v>36</v>
      </c>
      <c r="AX136" s="12" t="s">
        <v>73</v>
      </c>
      <c r="AY136" s="223" t="s">
        <v>140</v>
      </c>
    </row>
    <row r="137" spans="2:65" s="12" customFormat="1" ht="13.5">
      <c r="B137" s="212"/>
      <c r="C137" s="213"/>
      <c r="D137" s="214" t="s">
        <v>150</v>
      </c>
      <c r="E137" s="215" t="s">
        <v>22</v>
      </c>
      <c r="F137" s="216" t="s">
        <v>237</v>
      </c>
      <c r="G137" s="213"/>
      <c r="H137" s="217">
        <v>105.664</v>
      </c>
      <c r="I137" s="218"/>
      <c r="J137" s="213"/>
      <c r="K137" s="213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150</v>
      </c>
      <c r="AU137" s="223" t="s">
        <v>83</v>
      </c>
      <c r="AV137" s="12" t="s">
        <v>83</v>
      </c>
      <c r="AW137" s="12" t="s">
        <v>36</v>
      </c>
      <c r="AX137" s="12" t="s">
        <v>73</v>
      </c>
      <c r="AY137" s="223" t="s">
        <v>140</v>
      </c>
    </row>
    <row r="138" spans="2:65" s="12" customFormat="1" ht="13.5">
      <c r="B138" s="212"/>
      <c r="C138" s="213"/>
      <c r="D138" s="214" t="s">
        <v>150</v>
      </c>
      <c r="E138" s="215" t="s">
        <v>22</v>
      </c>
      <c r="F138" s="216" t="s">
        <v>238</v>
      </c>
      <c r="G138" s="213"/>
      <c r="H138" s="217">
        <v>105.664</v>
      </c>
      <c r="I138" s="218"/>
      <c r="J138" s="213"/>
      <c r="K138" s="213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150</v>
      </c>
      <c r="AU138" s="223" t="s">
        <v>83</v>
      </c>
      <c r="AV138" s="12" t="s">
        <v>83</v>
      </c>
      <c r="AW138" s="12" t="s">
        <v>36</v>
      </c>
      <c r="AX138" s="12" t="s">
        <v>73</v>
      </c>
      <c r="AY138" s="223" t="s">
        <v>140</v>
      </c>
    </row>
    <row r="139" spans="2:65" s="1" customFormat="1" ht="16.5" customHeight="1">
      <c r="B139" s="40"/>
      <c r="C139" s="224" t="s">
        <v>239</v>
      </c>
      <c r="D139" s="224" t="s">
        <v>190</v>
      </c>
      <c r="E139" s="225" t="s">
        <v>240</v>
      </c>
      <c r="F139" s="226" t="s">
        <v>241</v>
      </c>
      <c r="G139" s="227" t="s">
        <v>161</v>
      </c>
      <c r="H139" s="228">
        <v>309.61500000000001</v>
      </c>
      <c r="I139" s="229"/>
      <c r="J139" s="230">
        <f>ROUND(I139*H139,0)</f>
        <v>0</v>
      </c>
      <c r="K139" s="226" t="s">
        <v>147</v>
      </c>
      <c r="L139" s="231"/>
      <c r="M139" s="232" t="s">
        <v>22</v>
      </c>
      <c r="N139" s="233" t="s">
        <v>45</v>
      </c>
      <c r="O139" s="41"/>
      <c r="P139" s="209">
        <f>O139*H139</f>
        <v>0</v>
      </c>
      <c r="Q139" s="209">
        <v>1.8E-3</v>
      </c>
      <c r="R139" s="209">
        <f>Q139*H139</f>
        <v>0.557307</v>
      </c>
      <c r="S139" s="209">
        <v>0</v>
      </c>
      <c r="T139" s="210">
        <f>S139*H139</f>
        <v>0</v>
      </c>
      <c r="AR139" s="23" t="s">
        <v>183</v>
      </c>
      <c r="AT139" s="23" t="s">
        <v>190</v>
      </c>
      <c r="AU139" s="23" t="s">
        <v>83</v>
      </c>
      <c r="AY139" s="23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23" t="s">
        <v>83</v>
      </c>
      <c r="BK139" s="211">
        <f>ROUND(I139*H139,0)</f>
        <v>0</v>
      </c>
      <c r="BL139" s="23" t="s">
        <v>148</v>
      </c>
      <c r="BM139" s="23" t="s">
        <v>242</v>
      </c>
    </row>
    <row r="140" spans="2:65" s="12" customFormat="1" ht="13.5">
      <c r="B140" s="212"/>
      <c r="C140" s="213"/>
      <c r="D140" s="214" t="s">
        <v>150</v>
      </c>
      <c r="E140" s="215" t="s">
        <v>22</v>
      </c>
      <c r="F140" s="216" t="s">
        <v>243</v>
      </c>
      <c r="G140" s="213"/>
      <c r="H140" s="217">
        <v>198.66800000000001</v>
      </c>
      <c r="I140" s="218"/>
      <c r="J140" s="213"/>
      <c r="K140" s="213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150</v>
      </c>
      <c r="AU140" s="223" t="s">
        <v>83</v>
      </c>
      <c r="AV140" s="12" t="s">
        <v>83</v>
      </c>
      <c r="AW140" s="12" t="s">
        <v>36</v>
      </c>
      <c r="AX140" s="12" t="s">
        <v>73</v>
      </c>
      <c r="AY140" s="223" t="s">
        <v>140</v>
      </c>
    </row>
    <row r="141" spans="2:65" s="12" customFormat="1" ht="13.5">
      <c r="B141" s="212"/>
      <c r="C141" s="213"/>
      <c r="D141" s="214" t="s">
        <v>150</v>
      </c>
      <c r="E141" s="215" t="s">
        <v>22</v>
      </c>
      <c r="F141" s="216" t="s">
        <v>244</v>
      </c>
      <c r="G141" s="213"/>
      <c r="H141" s="217">
        <v>110.947</v>
      </c>
      <c r="I141" s="218"/>
      <c r="J141" s="213"/>
      <c r="K141" s="213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150</v>
      </c>
      <c r="AU141" s="223" t="s">
        <v>83</v>
      </c>
      <c r="AV141" s="12" t="s">
        <v>83</v>
      </c>
      <c r="AW141" s="12" t="s">
        <v>36</v>
      </c>
      <c r="AX141" s="12" t="s">
        <v>73</v>
      </c>
      <c r="AY141" s="223" t="s">
        <v>140</v>
      </c>
    </row>
    <row r="142" spans="2:65" s="1" customFormat="1" ht="16.5" customHeight="1">
      <c r="B142" s="40"/>
      <c r="C142" s="224" t="s">
        <v>245</v>
      </c>
      <c r="D142" s="224" t="s">
        <v>190</v>
      </c>
      <c r="E142" s="225" t="s">
        <v>246</v>
      </c>
      <c r="F142" s="226" t="s">
        <v>247</v>
      </c>
      <c r="G142" s="227" t="s">
        <v>161</v>
      </c>
      <c r="H142" s="228">
        <v>106.68</v>
      </c>
      <c r="I142" s="229"/>
      <c r="J142" s="230">
        <f>ROUND(I142*H142,0)</f>
        <v>0</v>
      </c>
      <c r="K142" s="226" t="s">
        <v>22</v>
      </c>
      <c r="L142" s="231"/>
      <c r="M142" s="232" t="s">
        <v>22</v>
      </c>
      <c r="N142" s="233" t="s">
        <v>45</v>
      </c>
      <c r="O142" s="41"/>
      <c r="P142" s="209">
        <f>O142*H142</f>
        <v>0</v>
      </c>
      <c r="Q142" s="209">
        <v>1.8E-3</v>
      </c>
      <c r="R142" s="209">
        <f>Q142*H142</f>
        <v>0.192024</v>
      </c>
      <c r="S142" s="209">
        <v>0</v>
      </c>
      <c r="T142" s="210">
        <f>S142*H142</f>
        <v>0</v>
      </c>
      <c r="AR142" s="23" t="s">
        <v>183</v>
      </c>
      <c r="AT142" s="23" t="s">
        <v>190</v>
      </c>
      <c r="AU142" s="23" t="s">
        <v>83</v>
      </c>
      <c r="AY142" s="23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23" t="s">
        <v>83</v>
      </c>
      <c r="BK142" s="211">
        <f>ROUND(I142*H142,0)</f>
        <v>0</v>
      </c>
      <c r="BL142" s="23" t="s">
        <v>148</v>
      </c>
      <c r="BM142" s="23" t="s">
        <v>248</v>
      </c>
    </row>
    <row r="143" spans="2:65" s="12" customFormat="1" ht="13.5">
      <c r="B143" s="212"/>
      <c r="C143" s="213"/>
      <c r="D143" s="214" t="s">
        <v>150</v>
      </c>
      <c r="E143" s="215" t="s">
        <v>22</v>
      </c>
      <c r="F143" s="216" t="s">
        <v>249</v>
      </c>
      <c r="G143" s="213"/>
      <c r="H143" s="217">
        <v>106.68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150</v>
      </c>
      <c r="AU143" s="223" t="s">
        <v>83</v>
      </c>
      <c r="AV143" s="12" t="s">
        <v>83</v>
      </c>
      <c r="AW143" s="12" t="s">
        <v>36</v>
      </c>
      <c r="AX143" s="12" t="s">
        <v>73</v>
      </c>
      <c r="AY143" s="223" t="s">
        <v>140</v>
      </c>
    </row>
    <row r="144" spans="2:65" s="1" customFormat="1" ht="16.5" customHeight="1">
      <c r="B144" s="40"/>
      <c r="C144" s="224" t="s">
        <v>9</v>
      </c>
      <c r="D144" s="224" t="s">
        <v>190</v>
      </c>
      <c r="E144" s="225" t="s">
        <v>250</v>
      </c>
      <c r="F144" s="226" t="s">
        <v>251</v>
      </c>
      <c r="G144" s="227" t="s">
        <v>161</v>
      </c>
      <c r="H144" s="228">
        <v>4.2670000000000003</v>
      </c>
      <c r="I144" s="229"/>
      <c r="J144" s="230">
        <f>ROUND(I144*H144,0)</f>
        <v>0</v>
      </c>
      <c r="K144" s="226" t="s">
        <v>147</v>
      </c>
      <c r="L144" s="231"/>
      <c r="M144" s="232" t="s">
        <v>22</v>
      </c>
      <c r="N144" s="233" t="s">
        <v>45</v>
      </c>
      <c r="O144" s="41"/>
      <c r="P144" s="209">
        <f>O144*H144</f>
        <v>0</v>
      </c>
      <c r="Q144" s="209">
        <v>1.8E-3</v>
      </c>
      <c r="R144" s="209">
        <f>Q144*H144</f>
        <v>7.6806000000000001E-3</v>
      </c>
      <c r="S144" s="209">
        <v>0</v>
      </c>
      <c r="T144" s="210">
        <f>S144*H144</f>
        <v>0</v>
      </c>
      <c r="AR144" s="23" t="s">
        <v>183</v>
      </c>
      <c r="AT144" s="23" t="s">
        <v>190</v>
      </c>
      <c r="AU144" s="23" t="s">
        <v>83</v>
      </c>
      <c r="AY144" s="23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23" t="s">
        <v>83</v>
      </c>
      <c r="BK144" s="211">
        <f>ROUND(I144*H144,0)</f>
        <v>0</v>
      </c>
      <c r="BL144" s="23" t="s">
        <v>148</v>
      </c>
      <c r="BM144" s="23" t="s">
        <v>252</v>
      </c>
    </row>
    <row r="145" spans="2:65" s="12" customFormat="1" ht="13.5">
      <c r="B145" s="212"/>
      <c r="C145" s="213"/>
      <c r="D145" s="214" t="s">
        <v>150</v>
      </c>
      <c r="E145" s="215" t="s">
        <v>22</v>
      </c>
      <c r="F145" s="216" t="s">
        <v>253</v>
      </c>
      <c r="G145" s="213"/>
      <c r="H145" s="217">
        <v>4.2670000000000003</v>
      </c>
      <c r="I145" s="218"/>
      <c r="J145" s="213"/>
      <c r="K145" s="213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150</v>
      </c>
      <c r="AU145" s="223" t="s">
        <v>83</v>
      </c>
      <c r="AV145" s="12" t="s">
        <v>83</v>
      </c>
      <c r="AW145" s="12" t="s">
        <v>36</v>
      </c>
      <c r="AX145" s="12" t="s">
        <v>73</v>
      </c>
      <c r="AY145" s="223" t="s">
        <v>140</v>
      </c>
    </row>
    <row r="146" spans="2:65" s="1" customFormat="1" ht="25.5" customHeight="1">
      <c r="B146" s="40"/>
      <c r="C146" s="200" t="s">
        <v>254</v>
      </c>
      <c r="D146" s="200" t="s">
        <v>143</v>
      </c>
      <c r="E146" s="201" t="s">
        <v>255</v>
      </c>
      <c r="F146" s="202" t="s">
        <v>256</v>
      </c>
      <c r="G146" s="203" t="s">
        <v>161</v>
      </c>
      <c r="H146" s="204">
        <v>1176.414</v>
      </c>
      <c r="I146" s="205"/>
      <c r="J146" s="206">
        <f>ROUND(I146*H146,0)</f>
        <v>0</v>
      </c>
      <c r="K146" s="202" t="s">
        <v>147</v>
      </c>
      <c r="L146" s="60"/>
      <c r="M146" s="207" t="s">
        <v>22</v>
      </c>
      <c r="N146" s="208" t="s">
        <v>45</v>
      </c>
      <c r="O146" s="41"/>
      <c r="P146" s="209">
        <f>O146*H146</f>
        <v>0</v>
      </c>
      <c r="Q146" s="209">
        <v>8.5000000000000006E-3</v>
      </c>
      <c r="R146" s="209">
        <f>Q146*H146</f>
        <v>9.9995190000000012</v>
      </c>
      <c r="S146" s="209">
        <v>0</v>
      </c>
      <c r="T146" s="210">
        <f>S146*H146</f>
        <v>0</v>
      </c>
      <c r="AR146" s="23" t="s">
        <v>148</v>
      </c>
      <c r="AT146" s="23" t="s">
        <v>143</v>
      </c>
      <c r="AU146" s="23" t="s">
        <v>83</v>
      </c>
      <c r="AY146" s="23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23" t="s">
        <v>83</v>
      </c>
      <c r="BK146" s="211">
        <f>ROUND(I146*H146,0)</f>
        <v>0</v>
      </c>
      <c r="BL146" s="23" t="s">
        <v>148</v>
      </c>
      <c r="BM146" s="23" t="s">
        <v>257</v>
      </c>
    </row>
    <row r="147" spans="2:65" s="12" customFormat="1" ht="13.5">
      <c r="B147" s="212"/>
      <c r="C147" s="213"/>
      <c r="D147" s="214" t="s">
        <v>150</v>
      </c>
      <c r="E147" s="215" t="s">
        <v>22</v>
      </c>
      <c r="F147" s="216" t="s">
        <v>258</v>
      </c>
      <c r="G147" s="213"/>
      <c r="H147" s="217">
        <v>1992.482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150</v>
      </c>
      <c r="AU147" s="223" t="s">
        <v>83</v>
      </c>
      <c r="AV147" s="12" t="s">
        <v>83</v>
      </c>
      <c r="AW147" s="12" t="s">
        <v>36</v>
      </c>
      <c r="AX147" s="12" t="s">
        <v>73</v>
      </c>
      <c r="AY147" s="223" t="s">
        <v>140</v>
      </c>
    </row>
    <row r="148" spans="2:65" s="12" customFormat="1" ht="13.5">
      <c r="B148" s="212"/>
      <c r="C148" s="213"/>
      <c r="D148" s="214" t="s">
        <v>150</v>
      </c>
      <c r="E148" s="215" t="s">
        <v>22</v>
      </c>
      <c r="F148" s="216" t="s">
        <v>259</v>
      </c>
      <c r="G148" s="213"/>
      <c r="H148" s="217">
        <v>-355.26400000000001</v>
      </c>
      <c r="I148" s="218"/>
      <c r="J148" s="213"/>
      <c r="K148" s="213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150</v>
      </c>
      <c r="AU148" s="223" t="s">
        <v>83</v>
      </c>
      <c r="AV148" s="12" t="s">
        <v>83</v>
      </c>
      <c r="AW148" s="12" t="s">
        <v>36</v>
      </c>
      <c r="AX148" s="12" t="s">
        <v>73</v>
      </c>
      <c r="AY148" s="223" t="s">
        <v>140</v>
      </c>
    </row>
    <row r="149" spans="2:65" s="12" customFormat="1" ht="13.5">
      <c r="B149" s="212"/>
      <c r="C149" s="213"/>
      <c r="D149" s="214" t="s">
        <v>150</v>
      </c>
      <c r="E149" s="215" t="s">
        <v>22</v>
      </c>
      <c r="F149" s="216" t="s">
        <v>260</v>
      </c>
      <c r="G149" s="213"/>
      <c r="H149" s="217">
        <v>-337.32</v>
      </c>
      <c r="I149" s="218"/>
      <c r="J149" s="213"/>
      <c r="K149" s="213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150</v>
      </c>
      <c r="AU149" s="223" t="s">
        <v>83</v>
      </c>
      <c r="AV149" s="12" t="s">
        <v>83</v>
      </c>
      <c r="AW149" s="12" t="s">
        <v>36</v>
      </c>
      <c r="AX149" s="12" t="s">
        <v>73</v>
      </c>
      <c r="AY149" s="223" t="s">
        <v>140</v>
      </c>
    </row>
    <row r="150" spans="2:65" s="12" customFormat="1" ht="13.5">
      <c r="B150" s="212"/>
      <c r="C150" s="213"/>
      <c r="D150" s="214" t="s">
        <v>150</v>
      </c>
      <c r="E150" s="215" t="s">
        <v>22</v>
      </c>
      <c r="F150" s="216" t="s">
        <v>261</v>
      </c>
      <c r="G150" s="213"/>
      <c r="H150" s="217">
        <v>-123.48399999999999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150</v>
      </c>
      <c r="AU150" s="223" t="s">
        <v>83</v>
      </c>
      <c r="AV150" s="12" t="s">
        <v>83</v>
      </c>
      <c r="AW150" s="12" t="s">
        <v>36</v>
      </c>
      <c r="AX150" s="12" t="s">
        <v>73</v>
      </c>
      <c r="AY150" s="223" t="s">
        <v>140</v>
      </c>
    </row>
    <row r="151" spans="2:65" s="1" customFormat="1" ht="16.5" customHeight="1">
      <c r="B151" s="40"/>
      <c r="C151" s="224" t="s">
        <v>262</v>
      </c>
      <c r="D151" s="224" t="s">
        <v>190</v>
      </c>
      <c r="E151" s="225" t="s">
        <v>263</v>
      </c>
      <c r="F151" s="226" t="s">
        <v>264</v>
      </c>
      <c r="G151" s="227" t="s">
        <v>161</v>
      </c>
      <c r="H151" s="228">
        <v>1235.2349999999999</v>
      </c>
      <c r="I151" s="229"/>
      <c r="J151" s="230">
        <f>ROUND(I151*H151,0)</f>
        <v>0</v>
      </c>
      <c r="K151" s="226" t="s">
        <v>147</v>
      </c>
      <c r="L151" s="231"/>
      <c r="M151" s="232" t="s">
        <v>22</v>
      </c>
      <c r="N151" s="233" t="s">
        <v>45</v>
      </c>
      <c r="O151" s="41"/>
      <c r="P151" s="209">
        <f>O151*H151</f>
        <v>0</v>
      </c>
      <c r="Q151" s="209">
        <v>2.3800000000000002E-3</v>
      </c>
      <c r="R151" s="209">
        <f>Q151*H151</f>
        <v>2.9398593000000002</v>
      </c>
      <c r="S151" s="209">
        <v>0</v>
      </c>
      <c r="T151" s="210">
        <f>S151*H151</f>
        <v>0</v>
      </c>
      <c r="AR151" s="23" t="s">
        <v>183</v>
      </c>
      <c r="AT151" s="23" t="s">
        <v>190</v>
      </c>
      <c r="AU151" s="23" t="s">
        <v>83</v>
      </c>
      <c r="AY151" s="23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23" t="s">
        <v>83</v>
      </c>
      <c r="BK151" s="211">
        <f>ROUND(I151*H151,0)</f>
        <v>0</v>
      </c>
      <c r="BL151" s="23" t="s">
        <v>148</v>
      </c>
      <c r="BM151" s="23" t="s">
        <v>265</v>
      </c>
    </row>
    <row r="152" spans="2:65" s="12" customFormat="1" ht="13.5">
      <c r="B152" s="212"/>
      <c r="C152" s="213"/>
      <c r="D152" s="214" t="s">
        <v>150</v>
      </c>
      <c r="E152" s="215" t="s">
        <v>22</v>
      </c>
      <c r="F152" s="216" t="s">
        <v>266</v>
      </c>
      <c r="G152" s="213"/>
      <c r="H152" s="217">
        <v>1235.2349999999999</v>
      </c>
      <c r="I152" s="218"/>
      <c r="J152" s="213"/>
      <c r="K152" s="213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150</v>
      </c>
      <c r="AU152" s="223" t="s">
        <v>83</v>
      </c>
      <c r="AV152" s="12" t="s">
        <v>83</v>
      </c>
      <c r="AW152" s="12" t="s">
        <v>36</v>
      </c>
      <c r="AX152" s="12" t="s">
        <v>73</v>
      </c>
      <c r="AY152" s="223" t="s">
        <v>140</v>
      </c>
    </row>
    <row r="153" spans="2:65" s="1" customFormat="1" ht="25.5" customHeight="1">
      <c r="B153" s="40"/>
      <c r="C153" s="200" t="s">
        <v>267</v>
      </c>
      <c r="D153" s="200" t="s">
        <v>143</v>
      </c>
      <c r="E153" s="201" t="s">
        <v>268</v>
      </c>
      <c r="F153" s="202" t="s">
        <v>269</v>
      </c>
      <c r="G153" s="203" t="s">
        <v>154</v>
      </c>
      <c r="H153" s="204">
        <v>76.8</v>
      </c>
      <c r="I153" s="205"/>
      <c r="J153" s="206">
        <f>ROUND(I153*H153,0)</f>
        <v>0</v>
      </c>
      <c r="K153" s="202" t="s">
        <v>147</v>
      </c>
      <c r="L153" s="60"/>
      <c r="M153" s="207" t="s">
        <v>22</v>
      </c>
      <c r="N153" s="208" t="s">
        <v>45</v>
      </c>
      <c r="O153" s="41"/>
      <c r="P153" s="209">
        <f>O153*H153</f>
        <v>0</v>
      </c>
      <c r="Q153" s="209">
        <v>1.7600000000000001E-3</v>
      </c>
      <c r="R153" s="209">
        <f>Q153*H153</f>
        <v>0.13516800000000001</v>
      </c>
      <c r="S153" s="209">
        <v>0</v>
      </c>
      <c r="T153" s="210">
        <f>S153*H153</f>
        <v>0</v>
      </c>
      <c r="AR153" s="23" t="s">
        <v>148</v>
      </c>
      <c r="AT153" s="23" t="s">
        <v>143</v>
      </c>
      <c r="AU153" s="23" t="s">
        <v>83</v>
      </c>
      <c r="AY153" s="23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23" t="s">
        <v>83</v>
      </c>
      <c r="BK153" s="211">
        <f>ROUND(I153*H153,0)</f>
        <v>0</v>
      </c>
      <c r="BL153" s="23" t="s">
        <v>148</v>
      </c>
      <c r="BM153" s="23" t="s">
        <v>270</v>
      </c>
    </row>
    <row r="154" spans="2:65" s="12" customFormat="1" ht="13.5">
      <c r="B154" s="212"/>
      <c r="C154" s="213"/>
      <c r="D154" s="214" t="s">
        <v>150</v>
      </c>
      <c r="E154" s="215" t="s">
        <v>22</v>
      </c>
      <c r="F154" s="216" t="s">
        <v>271</v>
      </c>
      <c r="G154" s="213"/>
      <c r="H154" s="217">
        <v>76.8</v>
      </c>
      <c r="I154" s="218"/>
      <c r="J154" s="213"/>
      <c r="K154" s="213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150</v>
      </c>
      <c r="AU154" s="223" t="s">
        <v>83</v>
      </c>
      <c r="AV154" s="12" t="s">
        <v>83</v>
      </c>
      <c r="AW154" s="12" t="s">
        <v>36</v>
      </c>
      <c r="AX154" s="12" t="s">
        <v>73</v>
      </c>
      <c r="AY154" s="223" t="s">
        <v>140</v>
      </c>
    </row>
    <row r="155" spans="2:65" s="1" customFormat="1" ht="25.5" customHeight="1">
      <c r="B155" s="40"/>
      <c r="C155" s="200" t="s">
        <v>272</v>
      </c>
      <c r="D155" s="200" t="s">
        <v>143</v>
      </c>
      <c r="E155" s="201" t="s">
        <v>273</v>
      </c>
      <c r="F155" s="202" t="s">
        <v>274</v>
      </c>
      <c r="G155" s="203" t="s">
        <v>154</v>
      </c>
      <c r="H155" s="204">
        <v>211.2</v>
      </c>
      <c r="I155" s="205"/>
      <c r="J155" s="206">
        <f>ROUND(I155*H155,0)</f>
        <v>0</v>
      </c>
      <c r="K155" s="202" t="s">
        <v>147</v>
      </c>
      <c r="L155" s="60"/>
      <c r="M155" s="207" t="s">
        <v>22</v>
      </c>
      <c r="N155" s="208" t="s">
        <v>45</v>
      </c>
      <c r="O155" s="41"/>
      <c r="P155" s="209">
        <f>O155*H155</f>
        <v>0</v>
      </c>
      <c r="Q155" s="209">
        <v>3.3899999999999998E-3</v>
      </c>
      <c r="R155" s="209">
        <f>Q155*H155</f>
        <v>0.71596799999999994</v>
      </c>
      <c r="S155" s="209">
        <v>0</v>
      </c>
      <c r="T155" s="210">
        <f>S155*H155</f>
        <v>0</v>
      </c>
      <c r="AR155" s="23" t="s">
        <v>148</v>
      </c>
      <c r="AT155" s="23" t="s">
        <v>143</v>
      </c>
      <c r="AU155" s="23" t="s">
        <v>83</v>
      </c>
      <c r="AY155" s="23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23" t="s">
        <v>83</v>
      </c>
      <c r="BK155" s="211">
        <f>ROUND(I155*H155,0)</f>
        <v>0</v>
      </c>
      <c r="BL155" s="23" t="s">
        <v>148</v>
      </c>
      <c r="BM155" s="23" t="s">
        <v>275</v>
      </c>
    </row>
    <row r="156" spans="2:65" s="12" customFormat="1" ht="13.5">
      <c r="B156" s="212"/>
      <c r="C156" s="213"/>
      <c r="D156" s="214" t="s">
        <v>150</v>
      </c>
      <c r="E156" s="215" t="s">
        <v>22</v>
      </c>
      <c r="F156" s="216" t="s">
        <v>276</v>
      </c>
      <c r="G156" s="213"/>
      <c r="H156" s="217">
        <v>211.2</v>
      </c>
      <c r="I156" s="218"/>
      <c r="J156" s="213"/>
      <c r="K156" s="213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150</v>
      </c>
      <c r="AU156" s="223" t="s">
        <v>83</v>
      </c>
      <c r="AV156" s="12" t="s">
        <v>83</v>
      </c>
      <c r="AW156" s="12" t="s">
        <v>36</v>
      </c>
      <c r="AX156" s="12" t="s">
        <v>73</v>
      </c>
      <c r="AY156" s="223" t="s">
        <v>140</v>
      </c>
    </row>
    <row r="157" spans="2:65" s="1" customFormat="1" ht="16.5" customHeight="1">
      <c r="B157" s="40"/>
      <c r="C157" s="224" t="s">
        <v>277</v>
      </c>
      <c r="D157" s="224" t="s">
        <v>190</v>
      </c>
      <c r="E157" s="225" t="s">
        <v>278</v>
      </c>
      <c r="F157" s="226" t="s">
        <v>279</v>
      </c>
      <c r="G157" s="227" t="s">
        <v>161</v>
      </c>
      <c r="H157" s="228">
        <v>76.204999999999998</v>
      </c>
      <c r="I157" s="229"/>
      <c r="J157" s="230">
        <f>ROUND(I157*H157,0)</f>
        <v>0</v>
      </c>
      <c r="K157" s="226" t="s">
        <v>147</v>
      </c>
      <c r="L157" s="231"/>
      <c r="M157" s="232" t="s">
        <v>22</v>
      </c>
      <c r="N157" s="233" t="s">
        <v>45</v>
      </c>
      <c r="O157" s="41"/>
      <c r="P157" s="209">
        <f>O157*H157</f>
        <v>0</v>
      </c>
      <c r="Q157" s="209">
        <v>8.9999999999999998E-4</v>
      </c>
      <c r="R157" s="209">
        <f>Q157*H157</f>
        <v>6.8584499999999993E-2</v>
      </c>
      <c r="S157" s="209">
        <v>0</v>
      </c>
      <c r="T157" s="210">
        <f>S157*H157</f>
        <v>0</v>
      </c>
      <c r="AR157" s="23" t="s">
        <v>183</v>
      </c>
      <c r="AT157" s="23" t="s">
        <v>190</v>
      </c>
      <c r="AU157" s="23" t="s">
        <v>83</v>
      </c>
      <c r="AY157" s="23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23" t="s">
        <v>83</v>
      </c>
      <c r="BK157" s="211">
        <f>ROUND(I157*H157,0)</f>
        <v>0</v>
      </c>
      <c r="BL157" s="23" t="s">
        <v>148</v>
      </c>
      <c r="BM157" s="23" t="s">
        <v>280</v>
      </c>
    </row>
    <row r="158" spans="2:65" s="12" customFormat="1" ht="13.5">
      <c r="B158" s="212"/>
      <c r="C158" s="213"/>
      <c r="D158" s="214" t="s">
        <v>150</v>
      </c>
      <c r="E158" s="215" t="s">
        <v>22</v>
      </c>
      <c r="F158" s="216" t="s">
        <v>281</v>
      </c>
      <c r="G158" s="213"/>
      <c r="H158" s="217">
        <v>76.204999999999998</v>
      </c>
      <c r="I158" s="218"/>
      <c r="J158" s="213"/>
      <c r="K158" s="213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150</v>
      </c>
      <c r="AU158" s="223" t="s">
        <v>83</v>
      </c>
      <c r="AV158" s="12" t="s">
        <v>83</v>
      </c>
      <c r="AW158" s="12" t="s">
        <v>36</v>
      </c>
      <c r="AX158" s="12" t="s">
        <v>73</v>
      </c>
      <c r="AY158" s="223" t="s">
        <v>140</v>
      </c>
    </row>
    <row r="159" spans="2:65" s="1" customFormat="1" ht="25.5" customHeight="1">
      <c r="B159" s="40"/>
      <c r="C159" s="200" t="s">
        <v>282</v>
      </c>
      <c r="D159" s="200" t="s">
        <v>143</v>
      </c>
      <c r="E159" s="201" t="s">
        <v>283</v>
      </c>
      <c r="F159" s="202" t="s">
        <v>284</v>
      </c>
      <c r="G159" s="203" t="s">
        <v>161</v>
      </c>
      <c r="H159" s="204">
        <v>123.48399999999999</v>
      </c>
      <c r="I159" s="205"/>
      <c r="J159" s="206">
        <f>ROUND(I159*H159,0)</f>
        <v>0</v>
      </c>
      <c r="K159" s="202" t="s">
        <v>147</v>
      </c>
      <c r="L159" s="60"/>
      <c r="M159" s="207" t="s">
        <v>22</v>
      </c>
      <c r="N159" s="208" t="s">
        <v>45</v>
      </c>
      <c r="O159" s="41"/>
      <c r="P159" s="209">
        <f>O159*H159</f>
        <v>0</v>
      </c>
      <c r="Q159" s="209">
        <v>9.4400000000000005E-3</v>
      </c>
      <c r="R159" s="209">
        <f>Q159*H159</f>
        <v>1.16568896</v>
      </c>
      <c r="S159" s="209">
        <v>0</v>
      </c>
      <c r="T159" s="210">
        <f>S159*H159</f>
        <v>0</v>
      </c>
      <c r="AR159" s="23" t="s">
        <v>148</v>
      </c>
      <c r="AT159" s="23" t="s">
        <v>143</v>
      </c>
      <c r="AU159" s="23" t="s">
        <v>83</v>
      </c>
      <c r="AY159" s="23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23" t="s">
        <v>83</v>
      </c>
      <c r="BK159" s="211">
        <f>ROUND(I159*H159,0)</f>
        <v>0</v>
      </c>
      <c r="BL159" s="23" t="s">
        <v>148</v>
      </c>
      <c r="BM159" s="23" t="s">
        <v>285</v>
      </c>
    </row>
    <row r="160" spans="2:65" s="12" customFormat="1" ht="13.5">
      <c r="B160" s="212"/>
      <c r="C160" s="213"/>
      <c r="D160" s="214" t="s">
        <v>150</v>
      </c>
      <c r="E160" s="215" t="s">
        <v>22</v>
      </c>
      <c r="F160" s="216" t="s">
        <v>286</v>
      </c>
      <c r="G160" s="213"/>
      <c r="H160" s="217">
        <v>123.48399999999999</v>
      </c>
      <c r="I160" s="218"/>
      <c r="J160" s="213"/>
      <c r="K160" s="213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150</v>
      </c>
      <c r="AU160" s="223" t="s">
        <v>83</v>
      </c>
      <c r="AV160" s="12" t="s">
        <v>83</v>
      </c>
      <c r="AW160" s="12" t="s">
        <v>36</v>
      </c>
      <c r="AX160" s="12" t="s">
        <v>73</v>
      </c>
      <c r="AY160" s="223" t="s">
        <v>140</v>
      </c>
    </row>
    <row r="161" spans="2:65" s="1" customFormat="1" ht="25.5" customHeight="1">
      <c r="B161" s="40"/>
      <c r="C161" s="224" t="s">
        <v>287</v>
      </c>
      <c r="D161" s="224" t="s">
        <v>190</v>
      </c>
      <c r="E161" s="225" t="s">
        <v>288</v>
      </c>
      <c r="F161" s="226" t="s">
        <v>289</v>
      </c>
      <c r="G161" s="227" t="s">
        <v>161</v>
      </c>
      <c r="H161" s="228">
        <v>129.65799999999999</v>
      </c>
      <c r="I161" s="229"/>
      <c r="J161" s="230">
        <f>ROUND(I161*H161,0)</f>
        <v>0</v>
      </c>
      <c r="K161" s="226" t="s">
        <v>147</v>
      </c>
      <c r="L161" s="231"/>
      <c r="M161" s="232" t="s">
        <v>22</v>
      </c>
      <c r="N161" s="233" t="s">
        <v>45</v>
      </c>
      <c r="O161" s="41"/>
      <c r="P161" s="209">
        <f>O161*H161</f>
        <v>0</v>
      </c>
      <c r="Q161" s="209">
        <v>1.6500000000000001E-2</v>
      </c>
      <c r="R161" s="209">
        <f>Q161*H161</f>
        <v>2.139357</v>
      </c>
      <c r="S161" s="209">
        <v>0</v>
      </c>
      <c r="T161" s="210">
        <f>S161*H161</f>
        <v>0</v>
      </c>
      <c r="AR161" s="23" t="s">
        <v>183</v>
      </c>
      <c r="AT161" s="23" t="s">
        <v>190</v>
      </c>
      <c r="AU161" s="23" t="s">
        <v>83</v>
      </c>
      <c r="AY161" s="23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23" t="s">
        <v>83</v>
      </c>
      <c r="BK161" s="211">
        <f>ROUND(I161*H161,0)</f>
        <v>0</v>
      </c>
      <c r="BL161" s="23" t="s">
        <v>148</v>
      </c>
      <c r="BM161" s="23" t="s">
        <v>290</v>
      </c>
    </row>
    <row r="162" spans="2:65" s="12" customFormat="1" ht="13.5">
      <c r="B162" s="212"/>
      <c r="C162" s="213"/>
      <c r="D162" s="214" t="s">
        <v>150</v>
      </c>
      <c r="E162" s="215" t="s">
        <v>22</v>
      </c>
      <c r="F162" s="216" t="s">
        <v>291</v>
      </c>
      <c r="G162" s="213"/>
      <c r="H162" s="217">
        <v>129.65799999999999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150</v>
      </c>
      <c r="AU162" s="223" t="s">
        <v>83</v>
      </c>
      <c r="AV162" s="12" t="s">
        <v>83</v>
      </c>
      <c r="AW162" s="12" t="s">
        <v>36</v>
      </c>
      <c r="AX162" s="12" t="s">
        <v>73</v>
      </c>
      <c r="AY162" s="223" t="s">
        <v>140</v>
      </c>
    </row>
    <row r="163" spans="2:65" s="1" customFormat="1" ht="25.5" customHeight="1">
      <c r="B163" s="40"/>
      <c r="C163" s="200" t="s">
        <v>292</v>
      </c>
      <c r="D163" s="200" t="s">
        <v>143</v>
      </c>
      <c r="E163" s="201" t="s">
        <v>293</v>
      </c>
      <c r="F163" s="202" t="s">
        <v>294</v>
      </c>
      <c r="G163" s="203" t="s">
        <v>154</v>
      </c>
      <c r="H163" s="204">
        <v>352</v>
      </c>
      <c r="I163" s="205"/>
      <c r="J163" s="206">
        <f>ROUND(I163*H163,0)</f>
        <v>0</v>
      </c>
      <c r="K163" s="202" t="s">
        <v>147</v>
      </c>
      <c r="L163" s="60"/>
      <c r="M163" s="207" t="s">
        <v>22</v>
      </c>
      <c r="N163" s="208" t="s">
        <v>45</v>
      </c>
      <c r="O163" s="41"/>
      <c r="P163" s="209">
        <f>O163*H163</f>
        <v>0</v>
      </c>
      <c r="Q163" s="209">
        <v>1.7600000000000001E-3</v>
      </c>
      <c r="R163" s="209">
        <f>Q163*H163</f>
        <v>0.61952000000000007</v>
      </c>
      <c r="S163" s="209">
        <v>0</v>
      </c>
      <c r="T163" s="210">
        <f>S163*H163</f>
        <v>0</v>
      </c>
      <c r="AR163" s="23" t="s">
        <v>148</v>
      </c>
      <c r="AT163" s="23" t="s">
        <v>143</v>
      </c>
      <c r="AU163" s="23" t="s">
        <v>83</v>
      </c>
      <c r="AY163" s="23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3" t="s">
        <v>83</v>
      </c>
      <c r="BK163" s="211">
        <f>ROUND(I163*H163,0)</f>
        <v>0</v>
      </c>
      <c r="BL163" s="23" t="s">
        <v>148</v>
      </c>
      <c r="BM163" s="23" t="s">
        <v>295</v>
      </c>
    </row>
    <row r="164" spans="2:65" s="12" customFormat="1" ht="13.5">
      <c r="B164" s="212"/>
      <c r="C164" s="213"/>
      <c r="D164" s="214" t="s">
        <v>150</v>
      </c>
      <c r="E164" s="215" t="s">
        <v>22</v>
      </c>
      <c r="F164" s="216" t="s">
        <v>296</v>
      </c>
      <c r="G164" s="213"/>
      <c r="H164" s="217">
        <v>352</v>
      </c>
      <c r="I164" s="218"/>
      <c r="J164" s="213"/>
      <c r="K164" s="213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150</v>
      </c>
      <c r="AU164" s="223" t="s">
        <v>83</v>
      </c>
      <c r="AV164" s="12" t="s">
        <v>83</v>
      </c>
      <c r="AW164" s="12" t="s">
        <v>36</v>
      </c>
      <c r="AX164" s="12" t="s">
        <v>73</v>
      </c>
      <c r="AY164" s="223" t="s">
        <v>140</v>
      </c>
    </row>
    <row r="165" spans="2:65" s="1" customFormat="1" ht="25.5" customHeight="1">
      <c r="B165" s="40"/>
      <c r="C165" s="200" t="s">
        <v>297</v>
      </c>
      <c r="D165" s="200" t="s">
        <v>143</v>
      </c>
      <c r="E165" s="201" t="s">
        <v>298</v>
      </c>
      <c r="F165" s="202" t="s">
        <v>299</v>
      </c>
      <c r="G165" s="203" t="s">
        <v>154</v>
      </c>
      <c r="H165" s="204">
        <v>620</v>
      </c>
      <c r="I165" s="205"/>
      <c r="J165" s="206">
        <f>ROUND(I165*H165,0)</f>
        <v>0</v>
      </c>
      <c r="K165" s="202" t="s">
        <v>147</v>
      </c>
      <c r="L165" s="60"/>
      <c r="M165" s="207" t="s">
        <v>22</v>
      </c>
      <c r="N165" s="208" t="s">
        <v>45</v>
      </c>
      <c r="O165" s="41"/>
      <c r="P165" s="209">
        <f>O165*H165</f>
        <v>0</v>
      </c>
      <c r="Q165" s="209">
        <v>3.3899999999999998E-3</v>
      </c>
      <c r="R165" s="209">
        <f>Q165*H165</f>
        <v>2.1017999999999999</v>
      </c>
      <c r="S165" s="209">
        <v>0</v>
      </c>
      <c r="T165" s="210">
        <f>S165*H165</f>
        <v>0</v>
      </c>
      <c r="AR165" s="23" t="s">
        <v>148</v>
      </c>
      <c r="AT165" s="23" t="s">
        <v>143</v>
      </c>
      <c r="AU165" s="23" t="s">
        <v>83</v>
      </c>
      <c r="AY165" s="23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23" t="s">
        <v>83</v>
      </c>
      <c r="BK165" s="211">
        <f>ROUND(I165*H165,0)</f>
        <v>0</v>
      </c>
      <c r="BL165" s="23" t="s">
        <v>148</v>
      </c>
      <c r="BM165" s="23" t="s">
        <v>300</v>
      </c>
    </row>
    <row r="166" spans="2:65" s="12" customFormat="1" ht="13.5">
      <c r="B166" s="212"/>
      <c r="C166" s="213"/>
      <c r="D166" s="214" t="s">
        <v>150</v>
      </c>
      <c r="E166" s="215" t="s">
        <v>22</v>
      </c>
      <c r="F166" s="216" t="s">
        <v>301</v>
      </c>
      <c r="G166" s="213"/>
      <c r="H166" s="217">
        <v>413.6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150</v>
      </c>
      <c r="AU166" s="223" t="s">
        <v>83</v>
      </c>
      <c r="AV166" s="12" t="s">
        <v>83</v>
      </c>
      <c r="AW166" s="12" t="s">
        <v>36</v>
      </c>
      <c r="AX166" s="12" t="s">
        <v>73</v>
      </c>
      <c r="AY166" s="223" t="s">
        <v>140</v>
      </c>
    </row>
    <row r="167" spans="2:65" s="12" customFormat="1" ht="13.5">
      <c r="B167" s="212"/>
      <c r="C167" s="213"/>
      <c r="D167" s="214" t="s">
        <v>150</v>
      </c>
      <c r="E167" s="215" t="s">
        <v>22</v>
      </c>
      <c r="F167" s="216" t="s">
        <v>302</v>
      </c>
      <c r="G167" s="213"/>
      <c r="H167" s="217">
        <v>169.6</v>
      </c>
      <c r="I167" s="218"/>
      <c r="J167" s="213"/>
      <c r="K167" s="213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150</v>
      </c>
      <c r="AU167" s="223" t="s">
        <v>83</v>
      </c>
      <c r="AV167" s="12" t="s">
        <v>83</v>
      </c>
      <c r="AW167" s="12" t="s">
        <v>36</v>
      </c>
      <c r="AX167" s="12" t="s">
        <v>73</v>
      </c>
      <c r="AY167" s="223" t="s">
        <v>140</v>
      </c>
    </row>
    <row r="168" spans="2:65" s="12" customFormat="1" ht="13.5">
      <c r="B168" s="212"/>
      <c r="C168" s="213"/>
      <c r="D168" s="214" t="s">
        <v>150</v>
      </c>
      <c r="E168" s="215" t="s">
        <v>22</v>
      </c>
      <c r="F168" s="216" t="s">
        <v>303</v>
      </c>
      <c r="G168" s="213"/>
      <c r="H168" s="217">
        <v>36.799999999999997</v>
      </c>
      <c r="I168" s="218"/>
      <c r="J168" s="213"/>
      <c r="K168" s="213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150</v>
      </c>
      <c r="AU168" s="223" t="s">
        <v>83</v>
      </c>
      <c r="AV168" s="12" t="s">
        <v>83</v>
      </c>
      <c r="AW168" s="12" t="s">
        <v>36</v>
      </c>
      <c r="AX168" s="12" t="s">
        <v>73</v>
      </c>
      <c r="AY168" s="223" t="s">
        <v>140</v>
      </c>
    </row>
    <row r="169" spans="2:65" s="1" customFormat="1" ht="25.5" customHeight="1">
      <c r="B169" s="40"/>
      <c r="C169" s="224" t="s">
        <v>304</v>
      </c>
      <c r="D169" s="224" t="s">
        <v>190</v>
      </c>
      <c r="E169" s="225" t="s">
        <v>305</v>
      </c>
      <c r="F169" s="226" t="s">
        <v>306</v>
      </c>
      <c r="G169" s="227" t="s">
        <v>161</v>
      </c>
      <c r="H169" s="228">
        <v>195.3</v>
      </c>
      <c r="I169" s="229"/>
      <c r="J169" s="230">
        <f>ROUND(I169*H169,0)</f>
        <v>0</v>
      </c>
      <c r="K169" s="226" t="s">
        <v>22</v>
      </c>
      <c r="L169" s="231"/>
      <c r="M169" s="232" t="s">
        <v>22</v>
      </c>
      <c r="N169" s="233" t="s">
        <v>45</v>
      </c>
      <c r="O169" s="41"/>
      <c r="P169" s="209">
        <f>O169*H169</f>
        <v>0</v>
      </c>
      <c r="Q169" s="209">
        <v>6.0000000000000001E-3</v>
      </c>
      <c r="R169" s="209">
        <f>Q169*H169</f>
        <v>1.1718000000000002</v>
      </c>
      <c r="S169" s="209">
        <v>0</v>
      </c>
      <c r="T169" s="210">
        <f>S169*H169</f>
        <v>0</v>
      </c>
      <c r="AR169" s="23" t="s">
        <v>183</v>
      </c>
      <c r="AT169" s="23" t="s">
        <v>190</v>
      </c>
      <c r="AU169" s="23" t="s">
        <v>83</v>
      </c>
      <c r="AY169" s="23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23" t="s">
        <v>83</v>
      </c>
      <c r="BK169" s="211">
        <f>ROUND(I169*H169,0)</f>
        <v>0</v>
      </c>
      <c r="BL169" s="23" t="s">
        <v>148</v>
      </c>
      <c r="BM169" s="23" t="s">
        <v>307</v>
      </c>
    </row>
    <row r="170" spans="2:65" s="12" customFormat="1" ht="13.5">
      <c r="B170" s="212"/>
      <c r="C170" s="213"/>
      <c r="D170" s="214" t="s">
        <v>150</v>
      </c>
      <c r="E170" s="215" t="s">
        <v>22</v>
      </c>
      <c r="F170" s="216" t="s">
        <v>308</v>
      </c>
      <c r="G170" s="213"/>
      <c r="H170" s="217">
        <v>130.28399999999999</v>
      </c>
      <c r="I170" s="218"/>
      <c r="J170" s="213"/>
      <c r="K170" s="213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150</v>
      </c>
      <c r="AU170" s="223" t="s">
        <v>83</v>
      </c>
      <c r="AV170" s="12" t="s">
        <v>83</v>
      </c>
      <c r="AW170" s="12" t="s">
        <v>36</v>
      </c>
      <c r="AX170" s="12" t="s">
        <v>73</v>
      </c>
      <c r="AY170" s="223" t="s">
        <v>140</v>
      </c>
    </row>
    <row r="171" spans="2:65" s="12" customFormat="1" ht="13.5">
      <c r="B171" s="212"/>
      <c r="C171" s="213"/>
      <c r="D171" s="214" t="s">
        <v>150</v>
      </c>
      <c r="E171" s="215" t="s">
        <v>22</v>
      </c>
      <c r="F171" s="216" t="s">
        <v>309</v>
      </c>
      <c r="G171" s="213"/>
      <c r="H171" s="217">
        <v>53.423999999999999</v>
      </c>
      <c r="I171" s="218"/>
      <c r="J171" s="213"/>
      <c r="K171" s="213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150</v>
      </c>
      <c r="AU171" s="223" t="s">
        <v>83</v>
      </c>
      <c r="AV171" s="12" t="s">
        <v>83</v>
      </c>
      <c r="AW171" s="12" t="s">
        <v>36</v>
      </c>
      <c r="AX171" s="12" t="s">
        <v>73</v>
      </c>
      <c r="AY171" s="223" t="s">
        <v>140</v>
      </c>
    </row>
    <row r="172" spans="2:65" s="12" customFormat="1" ht="13.5">
      <c r="B172" s="212"/>
      <c r="C172" s="213"/>
      <c r="D172" s="214" t="s">
        <v>150</v>
      </c>
      <c r="E172" s="215" t="s">
        <v>22</v>
      </c>
      <c r="F172" s="216" t="s">
        <v>310</v>
      </c>
      <c r="G172" s="213"/>
      <c r="H172" s="217">
        <v>11.592000000000001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150</v>
      </c>
      <c r="AU172" s="223" t="s">
        <v>83</v>
      </c>
      <c r="AV172" s="12" t="s">
        <v>83</v>
      </c>
      <c r="AW172" s="12" t="s">
        <v>36</v>
      </c>
      <c r="AX172" s="12" t="s">
        <v>73</v>
      </c>
      <c r="AY172" s="223" t="s">
        <v>140</v>
      </c>
    </row>
    <row r="173" spans="2:65" s="1" customFormat="1" ht="16.5" customHeight="1">
      <c r="B173" s="40"/>
      <c r="C173" s="224" t="s">
        <v>311</v>
      </c>
      <c r="D173" s="224" t="s">
        <v>190</v>
      </c>
      <c r="E173" s="225" t="s">
        <v>312</v>
      </c>
      <c r="F173" s="226" t="s">
        <v>313</v>
      </c>
      <c r="G173" s="227" t="s">
        <v>161</v>
      </c>
      <c r="H173" s="228">
        <v>44.351999999999997</v>
      </c>
      <c r="I173" s="229"/>
      <c r="J173" s="230">
        <f>ROUND(I173*H173,0)</f>
        <v>0</v>
      </c>
      <c r="K173" s="226" t="s">
        <v>147</v>
      </c>
      <c r="L173" s="231"/>
      <c r="M173" s="232" t="s">
        <v>22</v>
      </c>
      <c r="N173" s="233" t="s">
        <v>45</v>
      </c>
      <c r="O173" s="41"/>
      <c r="P173" s="209">
        <f>O173*H173</f>
        <v>0</v>
      </c>
      <c r="Q173" s="209">
        <v>8.9999999999999998E-4</v>
      </c>
      <c r="R173" s="209">
        <f>Q173*H173</f>
        <v>3.9916799999999995E-2</v>
      </c>
      <c r="S173" s="209">
        <v>0</v>
      </c>
      <c r="T173" s="210">
        <f>S173*H173</f>
        <v>0</v>
      </c>
      <c r="AR173" s="23" t="s">
        <v>183</v>
      </c>
      <c r="AT173" s="23" t="s">
        <v>190</v>
      </c>
      <c r="AU173" s="23" t="s">
        <v>83</v>
      </c>
      <c r="AY173" s="23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23" t="s">
        <v>83</v>
      </c>
      <c r="BK173" s="211">
        <f>ROUND(I173*H173,0)</f>
        <v>0</v>
      </c>
      <c r="BL173" s="23" t="s">
        <v>148</v>
      </c>
      <c r="BM173" s="23" t="s">
        <v>314</v>
      </c>
    </row>
    <row r="174" spans="2:65" s="12" customFormat="1" ht="13.5">
      <c r="B174" s="212"/>
      <c r="C174" s="213"/>
      <c r="D174" s="214" t="s">
        <v>150</v>
      </c>
      <c r="E174" s="215" t="s">
        <v>22</v>
      </c>
      <c r="F174" s="216" t="s">
        <v>315</v>
      </c>
      <c r="G174" s="213"/>
      <c r="H174" s="217">
        <v>44.351999999999997</v>
      </c>
      <c r="I174" s="218"/>
      <c r="J174" s="213"/>
      <c r="K174" s="213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150</v>
      </c>
      <c r="AU174" s="223" t="s">
        <v>83</v>
      </c>
      <c r="AV174" s="12" t="s">
        <v>83</v>
      </c>
      <c r="AW174" s="12" t="s">
        <v>36</v>
      </c>
      <c r="AX174" s="12" t="s">
        <v>73</v>
      </c>
      <c r="AY174" s="223" t="s">
        <v>140</v>
      </c>
    </row>
    <row r="175" spans="2:65" s="1" customFormat="1" ht="25.5" customHeight="1">
      <c r="B175" s="40"/>
      <c r="C175" s="200" t="s">
        <v>316</v>
      </c>
      <c r="D175" s="200" t="s">
        <v>143</v>
      </c>
      <c r="E175" s="201" t="s">
        <v>317</v>
      </c>
      <c r="F175" s="202" t="s">
        <v>318</v>
      </c>
      <c r="G175" s="203" t="s">
        <v>161</v>
      </c>
      <c r="H175" s="204">
        <v>1758.19</v>
      </c>
      <c r="I175" s="205"/>
      <c r="J175" s="206">
        <f>ROUND(I175*H175,0)</f>
        <v>0</v>
      </c>
      <c r="K175" s="202" t="s">
        <v>147</v>
      </c>
      <c r="L175" s="60"/>
      <c r="M175" s="207" t="s">
        <v>22</v>
      </c>
      <c r="N175" s="208" t="s">
        <v>45</v>
      </c>
      <c r="O175" s="41"/>
      <c r="P175" s="209">
        <f>O175*H175</f>
        <v>0</v>
      </c>
      <c r="Q175" s="209">
        <v>6.0000000000000002E-5</v>
      </c>
      <c r="R175" s="209">
        <f>Q175*H175</f>
        <v>0.1054914</v>
      </c>
      <c r="S175" s="209">
        <v>0</v>
      </c>
      <c r="T175" s="210">
        <f>S175*H175</f>
        <v>0</v>
      </c>
      <c r="AR175" s="23" t="s">
        <v>148</v>
      </c>
      <c r="AT175" s="23" t="s">
        <v>143</v>
      </c>
      <c r="AU175" s="23" t="s">
        <v>83</v>
      </c>
      <c r="AY175" s="23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23" t="s">
        <v>83</v>
      </c>
      <c r="BK175" s="211">
        <f>ROUND(I175*H175,0)</f>
        <v>0</v>
      </c>
      <c r="BL175" s="23" t="s">
        <v>148</v>
      </c>
      <c r="BM175" s="23" t="s">
        <v>319</v>
      </c>
    </row>
    <row r="176" spans="2:65" s="12" customFormat="1" ht="13.5">
      <c r="B176" s="212"/>
      <c r="C176" s="213"/>
      <c r="D176" s="214" t="s">
        <v>150</v>
      </c>
      <c r="E176" s="215" t="s">
        <v>22</v>
      </c>
      <c r="F176" s="216" t="s">
        <v>320</v>
      </c>
      <c r="G176" s="213"/>
      <c r="H176" s="217">
        <v>1758.19</v>
      </c>
      <c r="I176" s="218"/>
      <c r="J176" s="213"/>
      <c r="K176" s="213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150</v>
      </c>
      <c r="AU176" s="223" t="s">
        <v>83</v>
      </c>
      <c r="AV176" s="12" t="s">
        <v>83</v>
      </c>
      <c r="AW176" s="12" t="s">
        <v>36</v>
      </c>
      <c r="AX176" s="12" t="s">
        <v>73</v>
      </c>
      <c r="AY176" s="223" t="s">
        <v>140</v>
      </c>
    </row>
    <row r="177" spans="2:65" s="1" customFormat="1" ht="25.5" customHeight="1">
      <c r="B177" s="40"/>
      <c r="C177" s="200" t="s">
        <v>321</v>
      </c>
      <c r="D177" s="200" t="s">
        <v>143</v>
      </c>
      <c r="E177" s="201" t="s">
        <v>322</v>
      </c>
      <c r="F177" s="202" t="s">
        <v>323</v>
      </c>
      <c r="G177" s="203" t="s">
        <v>161</v>
      </c>
      <c r="H177" s="204">
        <v>123.48399999999999</v>
      </c>
      <c r="I177" s="205"/>
      <c r="J177" s="206">
        <f>ROUND(I177*H177,0)</f>
        <v>0</v>
      </c>
      <c r="K177" s="202" t="s">
        <v>147</v>
      </c>
      <c r="L177" s="60"/>
      <c r="M177" s="207" t="s">
        <v>22</v>
      </c>
      <c r="N177" s="208" t="s">
        <v>45</v>
      </c>
      <c r="O177" s="41"/>
      <c r="P177" s="209">
        <f>O177*H177</f>
        <v>0</v>
      </c>
      <c r="Q177" s="209">
        <v>6.0000000000000002E-5</v>
      </c>
      <c r="R177" s="209">
        <f>Q177*H177</f>
        <v>7.4090399999999995E-3</v>
      </c>
      <c r="S177" s="209">
        <v>0</v>
      </c>
      <c r="T177" s="210">
        <f>S177*H177</f>
        <v>0</v>
      </c>
      <c r="AR177" s="23" t="s">
        <v>148</v>
      </c>
      <c r="AT177" s="23" t="s">
        <v>143</v>
      </c>
      <c r="AU177" s="23" t="s">
        <v>83</v>
      </c>
      <c r="AY177" s="23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23" t="s">
        <v>83</v>
      </c>
      <c r="BK177" s="211">
        <f>ROUND(I177*H177,0)</f>
        <v>0</v>
      </c>
      <c r="BL177" s="23" t="s">
        <v>148</v>
      </c>
      <c r="BM177" s="23" t="s">
        <v>324</v>
      </c>
    </row>
    <row r="178" spans="2:65" s="1" customFormat="1" ht="16.5" customHeight="1">
      <c r="B178" s="40"/>
      <c r="C178" s="200" t="s">
        <v>325</v>
      </c>
      <c r="D178" s="200" t="s">
        <v>143</v>
      </c>
      <c r="E178" s="201" t="s">
        <v>326</v>
      </c>
      <c r="F178" s="202" t="s">
        <v>327</v>
      </c>
      <c r="G178" s="203" t="s">
        <v>154</v>
      </c>
      <c r="H178" s="204">
        <v>269.16000000000003</v>
      </c>
      <c r="I178" s="205"/>
      <c r="J178" s="206">
        <f>ROUND(I178*H178,0)</f>
        <v>0</v>
      </c>
      <c r="K178" s="202" t="s">
        <v>147</v>
      </c>
      <c r="L178" s="60"/>
      <c r="M178" s="207" t="s">
        <v>22</v>
      </c>
      <c r="N178" s="208" t="s">
        <v>45</v>
      </c>
      <c r="O178" s="41"/>
      <c r="P178" s="209">
        <f>O178*H178</f>
        <v>0</v>
      </c>
      <c r="Q178" s="209">
        <v>6.0000000000000002E-5</v>
      </c>
      <c r="R178" s="209">
        <f>Q178*H178</f>
        <v>1.6149600000000004E-2</v>
      </c>
      <c r="S178" s="209">
        <v>0</v>
      </c>
      <c r="T178" s="210">
        <f>S178*H178</f>
        <v>0</v>
      </c>
      <c r="AR178" s="23" t="s">
        <v>148</v>
      </c>
      <c r="AT178" s="23" t="s">
        <v>143</v>
      </c>
      <c r="AU178" s="23" t="s">
        <v>83</v>
      </c>
      <c r="AY178" s="23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3" t="s">
        <v>83</v>
      </c>
      <c r="BK178" s="211">
        <f>ROUND(I178*H178,0)</f>
        <v>0</v>
      </c>
      <c r="BL178" s="23" t="s">
        <v>148</v>
      </c>
      <c r="BM178" s="23" t="s">
        <v>328</v>
      </c>
    </row>
    <row r="179" spans="2:65" s="13" customFormat="1" ht="13.5">
      <c r="B179" s="234"/>
      <c r="C179" s="235"/>
      <c r="D179" s="214" t="s">
        <v>150</v>
      </c>
      <c r="E179" s="236" t="s">
        <v>22</v>
      </c>
      <c r="F179" s="237" t="s">
        <v>329</v>
      </c>
      <c r="G179" s="235"/>
      <c r="H179" s="236" t="s">
        <v>22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150</v>
      </c>
      <c r="AU179" s="243" t="s">
        <v>83</v>
      </c>
      <c r="AV179" s="13" t="s">
        <v>10</v>
      </c>
      <c r="AW179" s="13" t="s">
        <v>36</v>
      </c>
      <c r="AX179" s="13" t="s">
        <v>73</v>
      </c>
      <c r="AY179" s="243" t="s">
        <v>140</v>
      </c>
    </row>
    <row r="180" spans="2:65" s="12" customFormat="1" ht="13.5">
      <c r="B180" s="212"/>
      <c r="C180" s="213"/>
      <c r="D180" s="214" t="s">
        <v>150</v>
      </c>
      <c r="E180" s="215" t="s">
        <v>22</v>
      </c>
      <c r="F180" s="216" t="s">
        <v>330</v>
      </c>
      <c r="G180" s="213"/>
      <c r="H180" s="217">
        <v>40.64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150</v>
      </c>
      <c r="AU180" s="223" t="s">
        <v>83</v>
      </c>
      <c r="AV180" s="12" t="s">
        <v>83</v>
      </c>
      <c r="AW180" s="12" t="s">
        <v>36</v>
      </c>
      <c r="AX180" s="12" t="s">
        <v>73</v>
      </c>
      <c r="AY180" s="223" t="s">
        <v>140</v>
      </c>
    </row>
    <row r="181" spans="2:65" s="12" customFormat="1" ht="13.5">
      <c r="B181" s="212"/>
      <c r="C181" s="213"/>
      <c r="D181" s="214" t="s">
        <v>150</v>
      </c>
      <c r="E181" s="215" t="s">
        <v>22</v>
      </c>
      <c r="F181" s="216" t="s">
        <v>331</v>
      </c>
      <c r="G181" s="213"/>
      <c r="H181" s="217">
        <v>9.6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150</v>
      </c>
      <c r="AU181" s="223" t="s">
        <v>83</v>
      </c>
      <c r="AV181" s="12" t="s">
        <v>83</v>
      </c>
      <c r="AW181" s="12" t="s">
        <v>36</v>
      </c>
      <c r="AX181" s="12" t="s">
        <v>73</v>
      </c>
      <c r="AY181" s="223" t="s">
        <v>140</v>
      </c>
    </row>
    <row r="182" spans="2:65" s="13" customFormat="1" ht="13.5">
      <c r="B182" s="234"/>
      <c r="C182" s="235"/>
      <c r="D182" s="214" t="s">
        <v>150</v>
      </c>
      <c r="E182" s="236" t="s">
        <v>22</v>
      </c>
      <c r="F182" s="237" t="s">
        <v>332</v>
      </c>
      <c r="G182" s="235"/>
      <c r="H182" s="236" t="s">
        <v>22</v>
      </c>
      <c r="I182" s="238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150</v>
      </c>
      <c r="AU182" s="243" t="s">
        <v>83</v>
      </c>
      <c r="AV182" s="13" t="s">
        <v>10</v>
      </c>
      <c r="AW182" s="13" t="s">
        <v>36</v>
      </c>
      <c r="AX182" s="13" t="s">
        <v>73</v>
      </c>
      <c r="AY182" s="243" t="s">
        <v>140</v>
      </c>
    </row>
    <row r="183" spans="2:65" s="12" customFormat="1" ht="13.5">
      <c r="B183" s="212"/>
      <c r="C183" s="213"/>
      <c r="D183" s="214" t="s">
        <v>150</v>
      </c>
      <c r="E183" s="215" t="s">
        <v>22</v>
      </c>
      <c r="F183" s="216" t="s">
        <v>333</v>
      </c>
      <c r="G183" s="213"/>
      <c r="H183" s="217">
        <v>111.04</v>
      </c>
      <c r="I183" s="218"/>
      <c r="J183" s="213"/>
      <c r="K183" s="213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150</v>
      </c>
      <c r="AU183" s="223" t="s">
        <v>83</v>
      </c>
      <c r="AV183" s="12" t="s">
        <v>83</v>
      </c>
      <c r="AW183" s="12" t="s">
        <v>36</v>
      </c>
      <c r="AX183" s="12" t="s">
        <v>73</v>
      </c>
      <c r="AY183" s="223" t="s">
        <v>140</v>
      </c>
    </row>
    <row r="184" spans="2:65" s="13" customFormat="1" ht="13.5">
      <c r="B184" s="234"/>
      <c r="C184" s="235"/>
      <c r="D184" s="214" t="s">
        <v>150</v>
      </c>
      <c r="E184" s="236" t="s">
        <v>22</v>
      </c>
      <c r="F184" s="237" t="s">
        <v>334</v>
      </c>
      <c r="G184" s="235"/>
      <c r="H184" s="236" t="s">
        <v>22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150</v>
      </c>
      <c r="AU184" s="243" t="s">
        <v>83</v>
      </c>
      <c r="AV184" s="13" t="s">
        <v>10</v>
      </c>
      <c r="AW184" s="13" t="s">
        <v>36</v>
      </c>
      <c r="AX184" s="13" t="s">
        <v>73</v>
      </c>
      <c r="AY184" s="243" t="s">
        <v>140</v>
      </c>
    </row>
    <row r="185" spans="2:65" s="12" customFormat="1" ht="13.5">
      <c r="B185" s="212"/>
      <c r="C185" s="213"/>
      <c r="D185" s="214" t="s">
        <v>150</v>
      </c>
      <c r="E185" s="215" t="s">
        <v>22</v>
      </c>
      <c r="F185" s="216" t="s">
        <v>330</v>
      </c>
      <c r="G185" s="213"/>
      <c r="H185" s="217">
        <v>40.64</v>
      </c>
      <c r="I185" s="218"/>
      <c r="J185" s="213"/>
      <c r="K185" s="213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150</v>
      </c>
      <c r="AU185" s="223" t="s">
        <v>83</v>
      </c>
      <c r="AV185" s="12" t="s">
        <v>83</v>
      </c>
      <c r="AW185" s="12" t="s">
        <v>36</v>
      </c>
      <c r="AX185" s="12" t="s">
        <v>73</v>
      </c>
      <c r="AY185" s="223" t="s">
        <v>140</v>
      </c>
    </row>
    <row r="186" spans="2:65" s="13" customFormat="1" ht="13.5">
      <c r="B186" s="234"/>
      <c r="C186" s="235"/>
      <c r="D186" s="214" t="s">
        <v>150</v>
      </c>
      <c r="E186" s="236" t="s">
        <v>22</v>
      </c>
      <c r="F186" s="237" t="s">
        <v>335</v>
      </c>
      <c r="G186" s="235"/>
      <c r="H186" s="236" t="s">
        <v>22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150</v>
      </c>
      <c r="AU186" s="243" t="s">
        <v>83</v>
      </c>
      <c r="AV186" s="13" t="s">
        <v>10</v>
      </c>
      <c r="AW186" s="13" t="s">
        <v>36</v>
      </c>
      <c r="AX186" s="13" t="s">
        <v>73</v>
      </c>
      <c r="AY186" s="243" t="s">
        <v>140</v>
      </c>
    </row>
    <row r="187" spans="2:65" s="12" customFormat="1" ht="13.5">
      <c r="B187" s="212"/>
      <c r="C187" s="213"/>
      <c r="D187" s="214" t="s">
        <v>150</v>
      </c>
      <c r="E187" s="215" t="s">
        <v>22</v>
      </c>
      <c r="F187" s="216" t="s">
        <v>336</v>
      </c>
      <c r="G187" s="213"/>
      <c r="H187" s="217">
        <v>67.239999999999995</v>
      </c>
      <c r="I187" s="218"/>
      <c r="J187" s="213"/>
      <c r="K187" s="213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150</v>
      </c>
      <c r="AU187" s="223" t="s">
        <v>83</v>
      </c>
      <c r="AV187" s="12" t="s">
        <v>83</v>
      </c>
      <c r="AW187" s="12" t="s">
        <v>36</v>
      </c>
      <c r="AX187" s="12" t="s">
        <v>73</v>
      </c>
      <c r="AY187" s="223" t="s">
        <v>140</v>
      </c>
    </row>
    <row r="188" spans="2:65" s="1" customFormat="1" ht="16.5" customHeight="1">
      <c r="B188" s="40"/>
      <c r="C188" s="224" t="s">
        <v>337</v>
      </c>
      <c r="D188" s="224" t="s">
        <v>190</v>
      </c>
      <c r="E188" s="225" t="s">
        <v>338</v>
      </c>
      <c r="F188" s="226" t="s">
        <v>339</v>
      </c>
      <c r="G188" s="227" t="s">
        <v>154</v>
      </c>
      <c r="H188" s="228">
        <v>55.264000000000003</v>
      </c>
      <c r="I188" s="229"/>
      <c r="J188" s="230">
        <f>ROUND(I188*H188,0)</f>
        <v>0</v>
      </c>
      <c r="K188" s="226" t="s">
        <v>22</v>
      </c>
      <c r="L188" s="231"/>
      <c r="M188" s="232" t="s">
        <v>22</v>
      </c>
      <c r="N188" s="233" t="s">
        <v>45</v>
      </c>
      <c r="O188" s="41"/>
      <c r="P188" s="209">
        <f>O188*H188</f>
        <v>0</v>
      </c>
      <c r="Q188" s="209">
        <v>1.8000000000000001E-4</v>
      </c>
      <c r="R188" s="209">
        <f>Q188*H188</f>
        <v>9.9475200000000014E-3</v>
      </c>
      <c r="S188" s="209">
        <v>0</v>
      </c>
      <c r="T188" s="210">
        <f>S188*H188</f>
        <v>0</v>
      </c>
      <c r="AR188" s="23" t="s">
        <v>183</v>
      </c>
      <c r="AT188" s="23" t="s">
        <v>190</v>
      </c>
      <c r="AU188" s="23" t="s">
        <v>83</v>
      </c>
      <c r="AY188" s="23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3" t="s">
        <v>83</v>
      </c>
      <c r="BK188" s="211">
        <f>ROUND(I188*H188,0)</f>
        <v>0</v>
      </c>
      <c r="BL188" s="23" t="s">
        <v>148</v>
      </c>
      <c r="BM188" s="23" t="s">
        <v>340</v>
      </c>
    </row>
    <row r="189" spans="2:65" s="12" customFormat="1" ht="13.5">
      <c r="B189" s="212"/>
      <c r="C189" s="213"/>
      <c r="D189" s="214" t="s">
        <v>150</v>
      </c>
      <c r="E189" s="215" t="s">
        <v>22</v>
      </c>
      <c r="F189" s="216" t="s">
        <v>341</v>
      </c>
      <c r="G189" s="213"/>
      <c r="H189" s="217">
        <v>55.264000000000003</v>
      </c>
      <c r="I189" s="218"/>
      <c r="J189" s="213"/>
      <c r="K189" s="213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150</v>
      </c>
      <c r="AU189" s="223" t="s">
        <v>83</v>
      </c>
      <c r="AV189" s="12" t="s">
        <v>83</v>
      </c>
      <c r="AW189" s="12" t="s">
        <v>36</v>
      </c>
      <c r="AX189" s="12" t="s">
        <v>73</v>
      </c>
      <c r="AY189" s="223" t="s">
        <v>140</v>
      </c>
    </row>
    <row r="190" spans="2:65" s="1" customFormat="1" ht="16.5" customHeight="1">
      <c r="B190" s="40"/>
      <c r="C190" s="224" t="s">
        <v>342</v>
      </c>
      <c r="D190" s="224" t="s">
        <v>190</v>
      </c>
      <c r="E190" s="225" t="s">
        <v>343</v>
      </c>
      <c r="F190" s="226" t="s">
        <v>344</v>
      </c>
      <c r="G190" s="227" t="s">
        <v>154</v>
      </c>
      <c r="H190" s="228">
        <v>122.14400000000001</v>
      </c>
      <c r="I190" s="229"/>
      <c r="J190" s="230">
        <f>ROUND(I190*H190,0)</f>
        <v>0</v>
      </c>
      <c r="K190" s="226" t="s">
        <v>147</v>
      </c>
      <c r="L190" s="231"/>
      <c r="M190" s="232" t="s">
        <v>22</v>
      </c>
      <c r="N190" s="233" t="s">
        <v>45</v>
      </c>
      <c r="O190" s="41"/>
      <c r="P190" s="209">
        <f>O190*H190</f>
        <v>0</v>
      </c>
      <c r="Q190" s="209">
        <v>2.4000000000000001E-4</v>
      </c>
      <c r="R190" s="209">
        <f>Q190*H190</f>
        <v>2.9314560000000003E-2</v>
      </c>
      <c r="S190" s="209">
        <v>0</v>
      </c>
      <c r="T190" s="210">
        <f>S190*H190</f>
        <v>0</v>
      </c>
      <c r="AR190" s="23" t="s">
        <v>183</v>
      </c>
      <c r="AT190" s="23" t="s">
        <v>190</v>
      </c>
      <c r="AU190" s="23" t="s">
        <v>83</v>
      </c>
      <c r="AY190" s="23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23" t="s">
        <v>83</v>
      </c>
      <c r="BK190" s="211">
        <f>ROUND(I190*H190,0)</f>
        <v>0</v>
      </c>
      <c r="BL190" s="23" t="s">
        <v>148</v>
      </c>
      <c r="BM190" s="23" t="s">
        <v>345</v>
      </c>
    </row>
    <row r="191" spans="2:65" s="12" customFormat="1" ht="13.5">
      <c r="B191" s="212"/>
      <c r="C191" s="213"/>
      <c r="D191" s="214" t="s">
        <v>150</v>
      </c>
      <c r="E191" s="215" t="s">
        <v>22</v>
      </c>
      <c r="F191" s="216" t="s">
        <v>346</v>
      </c>
      <c r="G191" s="213"/>
      <c r="H191" s="217">
        <v>122.14400000000001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150</v>
      </c>
      <c r="AU191" s="223" t="s">
        <v>83</v>
      </c>
      <c r="AV191" s="12" t="s">
        <v>83</v>
      </c>
      <c r="AW191" s="12" t="s">
        <v>36</v>
      </c>
      <c r="AX191" s="12" t="s">
        <v>73</v>
      </c>
      <c r="AY191" s="223" t="s">
        <v>140</v>
      </c>
    </row>
    <row r="192" spans="2:65" s="1" customFormat="1" ht="16.5" customHeight="1">
      <c r="B192" s="40"/>
      <c r="C192" s="224" t="s">
        <v>347</v>
      </c>
      <c r="D192" s="224" t="s">
        <v>190</v>
      </c>
      <c r="E192" s="225" t="s">
        <v>348</v>
      </c>
      <c r="F192" s="226" t="s">
        <v>349</v>
      </c>
      <c r="G192" s="227" t="s">
        <v>154</v>
      </c>
      <c r="H192" s="228">
        <v>44.704000000000001</v>
      </c>
      <c r="I192" s="229"/>
      <c r="J192" s="230">
        <f>ROUND(I192*H192,0)</f>
        <v>0</v>
      </c>
      <c r="K192" s="226" t="s">
        <v>147</v>
      </c>
      <c r="L192" s="231"/>
      <c r="M192" s="232" t="s">
        <v>22</v>
      </c>
      <c r="N192" s="233" t="s">
        <v>45</v>
      </c>
      <c r="O192" s="41"/>
      <c r="P192" s="209">
        <f>O192*H192</f>
        <v>0</v>
      </c>
      <c r="Q192" s="209">
        <v>2.7999999999999998E-4</v>
      </c>
      <c r="R192" s="209">
        <f>Q192*H192</f>
        <v>1.251712E-2</v>
      </c>
      <c r="S192" s="209">
        <v>0</v>
      </c>
      <c r="T192" s="210">
        <f>S192*H192</f>
        <v>0</v>
      </c>
      <c r="AR192" s="23" t="s">
        <v>183</v>
      </c>
      <c r="AT192" s="23" t="s">
        <v>190</v>
      </c>
      <c r="AU192" s="23" t="s">
        <v>83</v>
      </c>
      <c r="AY192" s="23" t="s">
        <v>140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23" t="s">
        <v>83</v>
      </c>
      <c r="BK192" s="211">
        <f>ROUND(I192*H192,0)</f>
        <v>0</v>
      </c>
      <c r="BL192" s="23" t="s">
        <v>148</v>
      </c>
      <c r="BM192" s="23" t="s">
        <v>350</v>
      </c>
    </row>
    <row r="193" spans="2:65" s="12" customFormat="1" ht="13.5">
      <c r="B193" s="212"/>
      <c r="C193" s="213"/>
      <c r="D193" s="214" t="s">
        <v>150</v>
      </c>
      <c r="E193" s="215" t="s">
        <v>22</v>
      </c>
      <c r="F193" s="216" t="s">
        <v>351</v>
      </c>
      <c r="G193" s="213"/>
      <c r="H193" s="217">
        <v>44.704000000000001</v>
      </c>
      <c r="I193" s="218"/>
      <c r="J193" s="213"/>
      <c r="K193" s="213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150</v>
      </c>
      <c r="AU193" s="223" t="s">
        <v>83</v>
      </c>
      <c r="AV193" s="12" t="s">
        <v>83</v>
      </c>
      <c r="AW193" s="12" t="s">
        <v>36</v>
      </c>
      <c r="AX193" s="12" t="s">
        <v>73</v>
      </c>
      <c r="AY193" s="223" t="s">
        <v>140</v>
      </c>
    </row>
    <row r="194" spans="2:65" s="1" customFormat="1" ht="16.5" customHeight="1">
      <c r="B194" s="40"/>
      <c r="C194" s="224" t="s">
        <v>352</v>
      </c>
      <c r="D194" s="224" t="s">
        <v>190</v>
      </c>
      <c r="E194" s="225" t="s">
        <v>353</v>
      </c>
      <c r="F194" s="226" t="s">
        <v>354</v>
      </c>
      <c r="G194" s="227" t="s">
        <v>154</v>
      </c>
      <c r="H194" s="228">
        <v>73.963999999999999</v>
      </c>
      <c r="I194" s="229"/>
      <c r="J194" s="230">
        <f>ROUND(I194*H194,0)</f>
        <v>0</v>
      </c>
      <c r="K194" s="226" t="s">
        <v>147</v>
      </c>
      <c r="L194" s="231"/>
      <c r="M194" s="232" t="s">
        <v>22</v>
      </c>
      <c r="N194" s="233" t="s">
        <v>45</v>
      </c>
      <c r="O194" s="41"/>
      <c r="P194" s="209">
        <f>O194*H194</f>
        <v>0</v>
      </c>
      <c r="Q194" s="209">
        <v>5.0000000000000001E-4</v>
      </c>
      <c r="R194" s="209">
        <f>Q194*H194</f>
        <v>3.6982000000000001E-2</v>
      </c>
      <c r="S194" s="209">
        <v>0</v>
      </c>
      <c r="T194" s="210">
        <f>S194*H194</f>
        <v>0</v>
      </c>
      <c r="AR194" s="23" t="s">
        <v>183</v>
      </c>
      <c r="AT194" s="23" t="s">
        <v>190</v>
      </c>
      <c r="AU194" s="23" t="s">
        <v>83</v>
      </c>
      <c r="AY194" s="23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23" t="s">
        <v>83</v>
      </c>
      <c r="BK194" s="211">
        <f>ROUND(I194*H194,0)</f>
        <v>0</v>
      </c>
      <c r="BL194" s="23" t="s">
        <v>148</v>
      </c>
      <c r="BM194" s="23" t="s">
        <v>355</v>
      </c>
    </row>
    <row r="195" spans="2:65" s="12" customFormat="1" ht="13.5">
      <c r="B195" s="212"/>
      <c r="C195" s="213"/>
      <c r="D195" s="214" t="s">
        <v>150</v>
      </c>
      <c r="E195" s="215" t="s">
        <v>22</v>
      </c>
      <c r="F195" s="216" t="s">
        <v>356</v>
      </c>
      <c r="G195" s="213"/>
      <c r="H195" s="217">
        <v>73.963999999999999</v>
      </c>
      <c r="I195" s="218"/>
      <c r="J195" s="213"/>
      <c r="K195" s="213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150</v>
      </c>
      <c r="AU195" s="223" t="s">
        <v>83</v>
      </c>
      <c r="AV195" s="12" t="s">
        <v>83</v>
      </c>
      <c r="AW195" s="12" t="s">
        <v>36</v>
      </c>
      <c r="AX195" s="12" t="s">
        <v>73</v>
      </c>
      <c r="AY195" s="223" t="s">
        <v>140</v>
      </c>
    </row>
    <row r="196" spans="2:65" s="1" customFormat="1" ht="16.5" customHeight="1">
      <c r="B196" s="40"/>
      <c r="C196" s="200" t="s">
        <v>357</v>
      </c>
      <c r="D196" s="200" t="s">
        <v>143</v>
      </c>
      <c r="E196" s="201" t="s">
        <v>358</v>
      </c>
      <c r="F196" s="202" t="s">
        <v>359</v>
      </c>
      <c r="G196" s="203" t="s">
        <v>154</v>
      </c>
      <c r="H196" s="204">
        <v>1483.28</v>
      </c>
      <c r="I196" s="205"/>
      <c r="J196" s="206">
        <f>ROUND(I196*H196,0)</f>
        <v>0</v>
      </c>
      <c r="K196" s="202" t="s">
        <v>147</v>
      </c>
      <c r="L196" s="60"/>
      <c r="M196" s="207" t="s">
        <v>22</v>
      </c>
      <c r="N196" s="208" t="s">
        <v>45</v>
      </c>
      <c r="O196" s="41"/>
      <c r="P196" s="209">
        <f>O196*H196</f>
        <v>0</v>
      </c>
      <c r="Q196" s="209">
        <v>2.5000000000000001E-4</v>
      </c>
      <c r="R196" s="209">
        <f>Q196*H196</f>
        <v>0.37081999999999998</v>
      </c>
      <c r="S196" s="209">
        <v>0</v>
      </c>
      <c r="T196" s="210">
        <f>S196*H196</f>
        <v>0</v>
      </c>
      <c r="AR196" s="23" t="s">
        <v>148</v>
      </c>
      <c r="AT196" s="23" t="s">
        <v>143</v>
      </c>
      <c r="AU196" s="23" t="s">
        <v>83</v>
      </c>
      <c r="AY196" s="23" t="s">
        <v>140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23" t="s">
        <v>83</v>
      </c>
      <c r="BK196" s="211">
        <f>ROUND(I196*H196,0)</f>
        <v>0</v>
      </c>
      <c r="BL196" s="23" t="s">
        <v>148</v>
      </c>
      <c r="BM196" s="23" t="s">
        <v>360</v>
      </c>
    </row>
    <row r="197" spans="2:65" s="13" customFormat="1" ht="13.5">
      <c r="B197" s="234"/>
      <c r="C197" s="235"/>
      <c r="D197" s="214" t="s">
        <v>150</v>
      </c>
      <c r="E197" s="236" t="s">
        <v>22</v>
      </c>
      <c r="F197" s="237" t="s">
        <v>361</v>
      </c>
      <c r="G197" s="235"/>
      <c r="H197" s="236" t="s">
        <v>22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150</v>
      </c>
      <c r="AU197" s="243" t="s">
        <v>83</v>
      </c>
      <c r="AV197" s="13" t="s">
        <v>10</v>
      </c>
      <c r="AW197" s="13" t="s">
        <v>36</v>
      </c>
      <c r="AX197" s="13" t="s">
        <v>73</v>
      </c>
      <c r="AY197" s="243" t="s">
        <v>140</v>
      </c>
    </row>
    <row r="198" spans="2:65" s="12" customFormat="1" ht="13.5">
      <c r="B198" s="212"/>
      <c r="C198" s="213"/>
      <c r="D198" s="214" t="s">
        <v>150</v>
      </c>
      <c r="E198" s="215" t="s">
        <v>22</v>
      </c>
      <c r="F198" s="216" t="s">
        <v>296</v>
      </c>
      <c r="G198" s="213"/>
      <c r="H198" s="217">
        <v>352</v>
      </c>
      <c r="I198" s="218"/>
      <c r="J198" s="213"/>
      <c r="K198" s="213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150</v>
      </c>
      <c r="AU198" s="223" t="s">
        <v>83</v>
      </c>
      <c r="AV198" s="12" t="s">
        <v>83</v>
      </c>
      <c r="AW198" s="12" t="s">
        <v>36</v>
      </c>
      <c r="AX198" s="12" t="s">
        <v>73</v>
      </c>
      <c r="AY198" s="223" t="s">
        <v>140</v>
      </c>
    </row>
    <row r="199" spans="2:65" s="12" customFormat="1" ht="13.5">
      <c r="B199" s="212"/>
      <c r="C199" s="213"/>
      <c r="D199" s="214" t="s">
        <v>150</v>
      </c>
      <c r="E199" s="215" t="s">
        <v>22</v>
      </c>
      <c r="F199" s="216" t="s">
        <v>301</v>
      </c>
      <c r="G199" s="213"/>
      <c r="H199" s="217">
        <v>413.6</v>
      </c>
      <c r="I199" s="218"/>
      <c r="J199" s="213"/>
      <c r="K199" s="213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150</v>
      </c>
      <c r="AU199" s="223" t="s">
        <v>83</v>
      </c>
      <c r="AV199" s="12" t="s">
        <v>83</v>
      </c>
      <c r="AW199" s="12" t="s">
        <v>36</v>
      </c>
      <c r="AX199" s="12" t="s">
        <v>73</v>
      </c>
      <c r="AY199" s="223" t="s">
        <v>140</v>
      </c>
    </row>
    <row r="200" spans="2:65" s="12" customFormat="1" ht="13.5">
      <c r="B200" s="212"/>
      <c r="C200" s="213"/>
      <c r="D200" s="214" t="s">
        <v>150</v>
      </c>
      <c r="E200" s="215" t="s">
        <v>22</v>
      </c>
      <c r="F200" s="216" t="s">
        <v>302</v>
      </c>
      <c r="G200" s="213"/>
      <c r="H200" s="217">
        <v>169.6</v>
      </c>
      <c r="I200" s="218"/>
      <c r="J200" s="213"/>
      <c r="K200" s="213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150</v>
      </c>
      <c r="AU200" s="223" t="s">
        <v>83</v>
      </c>
      <c r="AV200" s="12" t="s">
        <v>83</v>
      </c>
      <c r="AW200" s="12" t="s">
        <v>36</v>
      </c>
      <c r="AX200" s="12" t="s">
        <v>73</v>
      </c>
      <c r="AY200" s="223" t="s">
        <v>140</v>
      </c>
    </row>
    <row r="201" spans="2:65" s="12" customFormat="1" ht="13.5">
      <c r="B201" s="212"/>
      <c r="C201" s="213"/>
      <c r="D201" s="214" t="s">
        <v>150</v>
      </c>
      <c r="E201" s="215" t="s">
        <v>22</v>
      </c>
      <c r="F201" s="216" t="s">
        <v>303</v>
      </c>
      <c r="G201" s="213"/>
      <c r="H201" s="217">
        <v>36.799999999999997</v>
      </c>
      <c r="I201" s="218"/>
      <c r="J201" s="213"/>
      <c r="K201" s="213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150</v>
      </c>
      <c r="AU201" s="223" t="s">
        <v>83</v>
      </c>
      <c r="AV201" s="12" t="s">
        <v>83</v>
      </c>
      <c r="AW201" s="12" t="s">
        <v>36</v>
      </c>
      <c r="AX201" s="12" t="s">
        <v>73</v>
      </c>
      <c r="AY201" s="223" t="s">
        <v>140</v>
      </c>
    </row>
    <row r="202" spans="2:65" s="13" customFormat="1" ht="27">
      <c r="B202" s="234"/>
      <c r="C202" s="235"/>
      <c r="D202" s="214" t="s">
        <v>150</v>
      </c>
      <c r="E202" s="236" t="s">
        <v>22</v>
      </c>
      <c r="F202" s="237" t="s">
        <v>362</v>
      </c>
      <c r="G202" s="235"/>
      <c r="H202" s="236" t="s">
        <v>22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150</v>
      </c>
      <c r="AU202" s="243" t="s">
        <v>83</v>
      </c>
      <c r="AV202" s="13" t="s">
        <v>10</v>
      </c>
      <c r="AW202" s="13" t="s">
        <v>36</v>
      </c>
      <c r="AX202" s="13" t="s">
        <v>73</v>
      </c>
      <c r="AY202" s="243" t="s">
        <v>140</v>
      </c>
    </row>
    <row r="203" spans="2:65" s="12" customFormat="1" ht="13.5">
      <c r="B203" s="212"/>
      <c r="C203" s="213"/>
      <c r="D203" s="214" t="s">
        <v>150</v>
      </c>
      <c r="E203" s="215" t="s">
        <v>22</v>
      </c>
      <c r="F203" s="216" t="s">
        <v>363</v>
      </c>
      <c r="G203" s="213"/>
      <c r="H203" s="217">
        <v>136.63999999999999</v>
      </c>
      <c r="I203" s="218"/>
      <c r="J203" s="213"/>
      <c r="K203" s="213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150</v>
      </c>
      <c r="AU203" s="223" t="s">
        <v>83</v>
      </c>
      <c r="AV203" s="12" t="s">
        <v>83</v>
      </c>
      <c r="AW203" s="12" t="s">
        <v>36</v>
      </c>
      <c r="AX203" s="12" t="s">
        <v>73</v>
      </c>
      <c r="AY203" s="223" t="s">
        <v>140</v>
      </c>
    </row>
    <row r="204" spans="2:65" s="13" customFormat="1" ht="13.5">
      <c r="B204" s="234"/>
      <c r="C204" s="235"/>
      <c r="D204" s="214" t="s">
        <v>150</v>
      </c>
      <c r="E204" s="236" t="s">
        <v>22</v>
      </c>
      <c r="F204" s="237" t="s">
        <v>364</v>
      </c>
      <c r="G204" s="235"/>
      <c r="H204" s="236" t="s">
        <v>22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150</v>
      </c>
      <c r="AU204" s="243" t="s">
        <v>83</v>
      </c>
      <c r="AV204" s="13" t="s">
        <v>10</v>
      </c>
      <c r="AW204" s="13" t="s">
        <v>36</v>
      </c>
      <c r="AX204" s="13" t="s">
        <v>73</v>
      </c>
      <c r="AY204" s="243" t="s">
        <v>140</v>
      </c>
    </row>
    <row r="205" spans="2:65" s="12" customFormat="1" ht="13.5">
      <c r="B205" s="212"/>
      <c r="C205" s="213"/>
      <c r="D205" s="214" t="s">
        <v>150</v>
      </c>
      <c r="E205" s="215" t="s">
        <v>22</v>
      </c>
      <c r="F205" s="216" t="s">
        <v>365</v>
      </c>
      <c r="G205" s="213"/>
      <c r="H205" s="217">
        <v>189.04</v>
      </c>
      <c r="I205" s="218"/>
      <c r="J205" s="213"/>
      <c r="K205" s="213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150</v>
      </c>
      <c r="AU205" s="223" t="s">
        <v>83</v>
      </c>
      <c r="AV205" s="12" t="s">
        <v>83</v>
      </c>
      <c r="AW205" s="12" t="s">
        <v>36</v>
      </c>
      <c r="AX205" s="12" t="s">
        <v>73</v>
      </c>
      <c r="AY205" s="223" t="s">
        <v>140</v>
      </c>
    </row>
    <row r="206" spans="2:65" s="12" customFormat="1" ht="13.5">
      <c r="B206" s="212"/>
      <c r="C206" s="213"/>
      <c r="D206" s="214" t="s">
        <v>150</v>
      </c>
      <c r="E206" s="215" t="s">
        <v>22</v>
      </c>
      <c r="F206" s="216" t="s">
        <v>366</v>
      </c>
      <c r="G206" s="213"/>
      <c r="H206" s="217">
        <v>167.68</v>
      </c>
      <c r="I206" s="218"/>
      <c r="J206" s="213"/>
      <c r="K206" s="213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150</v>
      </c>
      <c r="AU206" s="223" t="s">
        <v>83</v>
      </c>
      <c r="AV206" s="12" t="s">
        <v>83</v>
      </c>
      <c r="AW206" s="12" t="s">
        <v>36</v>
      </c>
      <c r="AX206" s="12" t="s">
        <v>73</v>
      </c>
      <c r="AY206" s="223" t="s">
        <v>140</v>
      </c>
    </row>
    <row r="207" spans="2:65" s="12" customFormat="1" ht="13.5">
      <c r="B207" s="212"/>
      <c r="C207" s="213"/>
      <c r="D207" s="214" t="s">
        <v>150</v>
      </c>
      <c r="E207" s="215" t="s">
        <v>22</v>
      </c>
      <c r="F207" s="216" t="s">
        <v>367</v>
      </c>
      <c r="G207" s="213"/>
      <c r="H207" s="217">
        <v>17.920000000000002</v>
      </c>
      <c r="I207" s="218"/>
      <c r="J207" s="213"/>
      <c r="K207" s="213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150</v>
      </c>
      <c r="AU207" s="223" t="s">
        <v>83</v>
      </c>
      <c r="AV207" s="12" t="s">
        <v>83</v>
      </c>
      <c r="AW207" s="12" t="s">
        <v>36</v>
      </c>
      <c r="AX207" s="12" t="s">
        <v>73</v>
      </c>
      <c r="AY207" s="223" t="s">
        <v>140</v>
      </c>
    </row>
    <row r="208" spans="2:65" s="13" customFormat="1" ht="13.5">
      <c r="B208" s="234"/>
      <c r="C208" s="235"/>
      <c r="D208" s="214" t="s">
        <v>150</v>
      </c>
      <c r="E208" s="236" t="s">
        <v>22</v>
      </c>
      <c r="F208" s="237" t="s">
        <v>368</v>
      </c>
      <c r="G208" s="235"/>
      <c r="H208" s="236" t="s">
        <v>22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150</v>
      </c>
      <c r="AU208" s="243" t="s">
        <v>83</v>
      </c>
      <c r="AV208" s="13" t="s">
        <v>10</v>
      </c>
      <c r="AW208" s="13" t="s">
        <v>36</v>
      </c>
      <c r="AX208" s="13" t="s">
        <v>73</v>
      </c>
      <c r="AY208" s="243" t="s">
        <v>140</v>
      </c>
    </row>
    <row r="209" spans="2:65" s="1" customFormat="1" ht="25.5" customHeight="1">
      <c r="B209" s="40"/>
      <c r="C209" s="224" t="s">
        <v>369</v>
      </c>
      <c r="D209" s="224" t="s">
        <v>190</v>
      </c>
      <c r="E209" s="225" t="s">
        <v>370</v>
      </c>
      <c r="F209" s="226" t="s">
        <v>371</v>
      </c>
      <c r="G209" s="227" t="s">
        <v>154</v>
      </c>
      <c r="H209" s="228">
        <v>1069.2</v>
      </c>
      <c r="I209" s="229"/>
      <c r="J209" s="230">
        <f>ROUND(I209*H209,0)</f>
        <v>0</v>
      </c>
      <c r="K209" s="226" t="s">
        <v>147</v>
      </c>
      <c r="L209" s="231"/>
      <c r="M209" s="232" t="s">
        <v>22</v>
      </c>
      <c r="N209" s="233" t="s">
        <v>45</v>
      </c>
      <c r="O209" s="41"/>
      <c r="P209" s="209">
        <f>O209*H209</f>
        <v>0</v>
      </c>
      <c r="Q209" s="209">
        <v>4.0000000000000003E-5</v>
      </c>
      <c r="R209" s="209">
        <f>Q209*H209</f>
        <v>4.2768000000000007E-2</v>
      </c>
      <c r="S209" s="209">
        <v>0</v>
      </c>
      <c r="T209" s="210">
        <f>S209*H209</f>
        <v>0</v>
      </c>
      <c r="AR209" s="23" t="s">
        <v>183</v>
      </c>
      <c r="AT209" s="23" t="s">
        <v>190</v>
      </c>
      <c r="AU209" s="23" t="s">
        <v>83</v>
      </c>
      <c r="AY209" s="23" t="s">
        <v>140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23" t="s">
        <v>83</v>
      </c>
      <c r="BK209" s="211">
        <f>ROUND(I209*H209,0)</f>
        <v>0</v>
      </c>
      <c r="BL209" s="23" t="s">
        <v>148</v>
      </c>
      <c r="BM209" s="23" t="s">
        <v>372</v>
      </c>
    </row>
    <row r="210" spans="2:65" s="12" customFormat="1" ht="13.5">
      <c r="B210" s="212"/>
      <c r="C210" s="213"/>
      <c r="D210" s="214" t="s">
        <v>150</v>
      </c>
      <c r="E210" s="215" t="s">
        <v>22</v>
      </c>
      <c r="F210" s="216" t="s">
        <v>373</v>
      </c>
      <c r="G210" s="213"/>
      <c r="H210" s="217">
        <v>1069.2</v>
      </c>
      <c r="I210" s="218"/>
      <c r="J210" s="213"/>
      <c r="K210" s="213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150</v>
      </c>
      <c r="AU210" s="223" t="s">
        <v>83</v>
      </c>
      <c r="AV210" s="12" t="s">
        <v>83</v>
      </c>
      <c r="AW210" s="12" t="s">
        <v>36</v>
      </c>
      <c r="AX210" s="12" t="s">
        <v>73</v>
      </c>
      <c r="AY210" s="223" t="s">
        <v>140</v>
      </c>
    </row>
    <row r="211" spans="2:65" s="1" customFormat="1" ht="16.5" customHeight="1">
      <c r="B211" s="40"/>
      <c r="C211" s="224" t="s">
        <v>374</v>
      </c>
      <c r="D211" s="224" t="s">
        <v>190</v>
      </c>
      <c r="E211" s="225" t="s">
        <v>375</v>
      </c>
      <c r="F211" s="226" t="s">
        <v>376</v>
      </c>
      <c r="G211" s="227" t="s">
        <v>154</v>
      </c>
      <c r="H211" s="228">
        <v>412.10399999999998</v>
      </c>
      <c r="I211" s="229"/>
      <c r="J211" s="230">
        <f>ROUND(I211*H211,0)</f>
        <v>0</v>
      </c>
      <c r="K211" s="226" t="s">
        <v>147</v>
      </c>
      <c r="L211" s="231"/>
      <c r="M211" s="232" t="s">
        <v>22</v>
      </c>
      <c r="N211" s="233" t="s">
        <v>45</v>
      </c>
      <c r="O211" s="41"/>
      <c r="P211" s="209">
        <f>O211*H211</f>
        <v>0</v>
      </c>
      <c r="Q211" s="209">
        <v>3.0000000000000001E-5</v>
      </c>
      <c r="R211" s="209">
        <f>Q211*H211</f>
        <v>1.236312E-2</v>
      </c>
      <c r="S211" s="209">
        <v>0</v>
      </c>
      <c r="T211" s="210">
        <f>S211*H211</f>
        <v>0</v>
      </c>
      <c r="AR211" s="23" t="s">
        <v>183</v>
      </c>
      <c r="AT211" s="23" t="s">
        <v>190</v>
      </c>
      <c r="AU211" s="23" t="s">
        <v>83</v>
      </c>
      <c r="AY211" s="23" t="s">
        <v>140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23" t="s">
        <v>83</v>
      </c>
      <c r="BK211" s="211">
        <f>ROUND(I211*H211,0)</f>
        <v>0</v>
      </c>
      <c r="BL211" s="23" t="s">
        <v>148</v>
      </c>
      <c r="BM211" s="23" t="s">
        <v>377</v>
      </c>
    </row>
    <row r="212" spans="2:65" s="12" customFormat="1" ht="13.5">
      <c r="B212" s="212"/>
      <c r="C212" s="213"/>
      <c r="D212" s="214" t="s">
        <v>150</v>
      </c>
      <c r="E212" s="215" t="s">
        <v>22</v>
      </c>
      <c r="F212" s="216" t="s">
        <v>378</v>
      </c>
      <c r="G212" s="213"/>
      <c r="H212" s="217">
        <v>412.10399999999998</v>
      </c>
      <c r="I212" s="218"/>
      <c r="J212" s="213"/>
      <c r="K212" s="213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150</v>
      </c>
      <c r="AU212" s="223" t="s">
        <v>83</v>
      </c>
      <c r="AV212" s="12" t="s">
        <v>83</v>
      </c>
      <c r="AW212" s="12" t="s">
        <v>36</v>
      </c>
      <c r="AX212" s="12" t="s">
        <v>73</v>
      </c>
      <c r="AY212" s="223" t="s">
        <v>140</v>
      </c>
    </row>
    <row r="213" spans="2:65" s="1" customFormat="1" ht="16.5" customHeight="1">
      <c r="B213" s="40"/>
      <c r="C213" s="224" t="s">
        <v>379</v>
      </c>
      <c r="D213" s="224" t="s">
        <v>190</v>
      </c>
      <c r="E213" s="225" t="s">
        <v>380</v>
      </c>
      <c r="F213" s="226" t="s">
        <v>381</v>
      </c>
      <c r="G213" s="227" t="s">
        <v>154</v>
      </c>
      <c r="H213" s="228">
        <v>150.304</v>
      </c>
      <c r="I213" s="229"/>
      <c r="J213" s="230">
        <f>ROUND(I213*H213,0)</f>
        <v>0</v>
      </c>
      <c r="K213" s="226" t="s">
        <v>22</v>
      </c>
      <c r="L213" s="231"/>
      <c r="M213" s="232" t="s">
        <v>22</v>
      </c>
      <c r="N213" s="233" t="s">
        <v>45</v>
      </c>
      <c r="O213" s="41"/>
      <c r="P213" s="209">
        <f>O213*H213</f>
        <v>0</v>
      </c>
      <c r="Q213" s="209">
        <v>3.0000000000000001E-5</v>
      </c>
      <c r="R213" s="209">
        <f>Q213*H213</f>
        <v>4.5091200000000001E-3</v>
      </c>
      <c r="S213" s="209">
        <v>0</v>
      </c>
      <c r="T213" s="210">
        <f>S213*H213</f>
        <v>0</v>
      </c>
      <c r="AR213" s="23" t="s">
        <v>183</v>
      </c>
      <c r="AT213" s="23" t="s">
        <v>190</v>
      </c>
      <c r="AU213" s="23" t="s">
        <v>83</v>
      </c>
      <c r="AY213" s="23" t="s">
        <v>140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23" t="s">
        <v>83</v>
      </c>
      <c r="BK213" s="211">
        <f>ROUND(I213*H213,0)</f>
        <v>0</v>
      </c>
      <c r="BL213" s="23" t="s">
        <v>148</v>
      </c>
      <c r="BM213" s="23" t="s">
        <v>382</v>
      </c>
    </row>
    <row r="214" spans="2:65" s="12" customFormat="1" ht="13.5">
      <c r="B214" s="212"/>
      <c r="C214" s="213"/>
      <c r="D214" s="214" t="s">
        <v>150</v>
      </c>
      <c r="E214" s="215" t="s">
        <v>22</v>
      </c>
      <c r="F214" s="216" t="s">
        <v>383</v>
      </c>
      <c r="G214" s="213"/>
      <c r="H214" s="217">
        <v>150.304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150</v>
      </c>
      <c r="AU214" s="223" t="s">
        <v>83</v>
      </c>
      <c r="AV214" s="12" t="s">
        <v>83</v>
      </c>
      <c r="AW214" s="12" t="s">
        <v>36</v>
      </c>
      <c r="AX214" s="12" t="s">
        <v>73</v>
      </c>
      <c r="AY214" s="223" t="s">
        <v>140</v>
      </c>
    </row>
    <row r="215" spans="2:65" s="1" customFormat="1" ht="16.5" customHeight="1">
      <c r="B215" s="40"/>
      <c r="C215" s="200" t="s">
        <v>384</v>
      </c>
      <c r="D215" s="200" t="s">
        <v>143</v>
      </c>
      <c r="E215" s="201" t="s">
        <v>385</v>
      </c>
      <c r="F215" s="202" t="s">
        <v>386</v>
      </c>
      <c r="G215" s="203" t="s">
        <v>161</v>
      </c>
      <c r="H215" s="204">
        <v>2220.6480000000001</v>
      </c>
      <c r="I215" s="205"/>
      <c r="J215" s="206">
        <f>ROUND(I215*H215,0)</f>
        <v>0</v>
      </c>
      <c r="K215" s="202" t="s">
        <v>147</v>
      </c>
      <c r="L215" s="60"/>
      <c r="M215" s="207" t="s">
        <v>22</v>
      </c>
      <c r="N215" s="208" t="s">
        <v>45</v>
      </c>
      <c r="O215" s="41"/>
      <c r="P215" s="209">
        <f>O215*H215</f>
        <v>0</v>
      </c>
      <c r="Q215" s="209">
        <v>4.8599999999999997E-3</v>
      </c>
      <c r="R215" s="209">
        <f>Q215*H215</f>
        <v>10.79234928</v>
      </c>
      <c r="S215" s="209">
        <v>0</v>
      </c>
      <c r="T215" s="210">
        <f>S215*H215</f>
        <v>0</v>
      </c>
      <c r="AR215" s="23" t="s">
        <v>148</v>
      </c>
      <c r="AT215" s="23" t="s">
        <v>143</v>
      </c>
      <c r="AU215" s="23" t="s">
        <v>83</v>
      </c>
      <c r="AY215" s="23" t="s">
        <v>140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23" t="s">
        <v>83</v>
      </c>
      <c r="BK215" s="211">
        <f>ROUND(I215*H215,0)</f>
        <v>0</v>
      </c>
      <c r="BL215" s="23" t="s">
        <v>148</v>
      </c>
      <c r="BM215" s="23" t="s">
        <v>387</v>
      </c>
    </row>
    <row r="216" spans="2:65" s="12" customFormat="1" ht="13.5">
      <c r="B216" s="212"/>
      <c r="C216" s="213"/>
      <c r="D216" s="214" t="s">
        <v>150</v>
      </c>
      <c r="E216" s="215" t="s">
        <v>22</v>
      </c>
      <c r="F216" s="216" t="s">
        <v>388</v>
      </c>
      <c r="G216" s="213"/>
      <c r="H216" s="217">
        <v>160.38</v>
      </c>
      <c r="I216" s="218"/>
      <c r="J216" s="213"/>
      <c r="K216" s="213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150</v>
      </c>
      <c r="AU216" s="223" t="s">
        <v>83</v>
      </c>
      <c r="AV216" s="12" t="s">
        <v>83</v>
      </c>
      <c r="AW216" s="12" t="s">
        <v>36</v>
      </c>
      <c r="AX216" s="12" t="s">
        <v>73</v>
      </c>
      <c r="AY216" s="223" t="s">
        <v>140</v>
      </c>
    </row>
    <row r="217" spans="2:65" s="12" customFormat="1" ht="13.5">
      <c r="B217" s="212"/>
      <c r="C217" s="213"/>
      <c r="D217" s="214" t="s">
        <v>150</v>
      </c>
      <c r="E217" s="215" t="s">
        <v>22</v>
      </c>
      <c r="F217" s="216" t="s">
        <v>212</v>
      </c>
      <c r="G217" s="213"/>
      <c r="H217" s="217">
        <v>6.9420000000000002</v>
      </c>
      <c r="I217" s="218"/>
      <c r="J217" s="213"/>
      <c r="K217" s="213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150</v>
      </c>
      <c r="AU217" s="223" t="s">
        <v>83</v>
      </c>
      <c r="AV217" s="12" t="s">
        <v>83</v>
      </c>
      <c r="AW217" s="12" t="s">
        <v>36</v>
      </c>
      <c r="AX217" s="12" t="s">
        <v>73</v>
      </c>
      <c r="AY217" s="223" t="s">
        <v>140</v>
      </c>
    </row>
    <row r="218" spans="2:65" s="12" customFormat="1" ht="13.5">
      <c r="B218" s="212"/>
      <c r="C218" s="213"/>
      <c r="D218" s="214" t="s">
        <v>150</v>
      </c>
      <c r="E218" s="215" t="s">
        <v>22</v>
      </c>
      <c r="F218" s="216" t="s">
        <v>258</v>
      </c>
      <c r="G218" s="213"/>
      <c r="H218" s="217">
        <v>1992.482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150</v>
      </c>
      <c r="AU218" s="223" t="s">
        <v>83</v>
      </c>
      <c r="AV218" s="12" t="s">
        <v>83</v>
      </c>
      <c r="AW218" s="12" t="s">
        <v>36</v>
      </c>
      <c r="AX218" s="12" t="s">
        <v>73</v>
      </c>
      <c r="AY218" s="223" t="s">
        <v>140</v>
      </c>
    </row>
    <row r="219" spans="2:65" s="12" customFormat="1" ht="13.5">
      <c r="B219" s="212"/>
      <c r="C219" s="213"/>
      <c r="D219" s="214" t="s">
        <v>150</v>
      </c>
      <c r="E219" s="215" t="s">
        <v>22</v>
      </c>
      <c r="F219" s="216" t="s">
        <v>259</v>
      </c>
      <c r="G219" s="213"/>
      <c r="H219" s="217">
        <v>-355.26400000000001</v>
      </c>
      <c r="I219" s="218"/>
      <c r="J219" s="213"/>
      <c r="K219" s="213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150</v>
      </c>
      <c r="AU219" s="223" t="s">
        <v>83</v>
      </c>
      <c r="AV219" s="12" t="s">
        <v>83</v>
      </c>
      <c r="AW219" s="12" t="s">
        <v>36</v>
      </c>
      <c r="AX219" s="12" t="s">
        <v>73</v>
      </c>
      <c r="AY219" s="223" t="s">
        <v>140</v>
      </c>
    </row>
    <row r="220" spans="2:65" s="12" customFormat="1" ht="13.5">
      <c r="B220" s="212"/>
      <c r="C220" s="213"/>
      <c r="D220" s="214" t="s">
        <v>150</v>
      </c>
      <c r="E220" s="215" t="s">
        <v>22</v>
      </c>
      <c r="F220" s="216" t="s">
        <v>260</v>
      </c>
      <c r="G220" s="213"/>
      <c r="H220" s="217">
        <v>-337.32</v>
      </c>
      <c r="I220" s="218"/>
      <c r="J220" s="213"/>
      <c r="K220" s="213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150</v>
      </c>
      <c r="AU220" s="223" t="s">
        <v>83</v>
      </c>
      <c r="AV220" s="12" t="s">
        <v>83</v>
      </c>
      <c r="AW220" s="12" t="s">
        <v>36</v>
      </c>
      <c r="AX220" s="12" t="s">
        <v>73</v>
      </c>
      <c r="AY220" s="223" t="s">
        <v>140</v>
      </c>
    </row>
    <row r="221" spans="2:65" s="12" customFormat="1" ht="13.5">
      <c r="B221" s="212"/>
      <c r="C221" s="213"/>
      <c r="D221" s="214" t="s">
        <v>150</v>
      </c>
      <c r="E221" s="215" t="s">
        <v>22</v>
      </c>
      <c r="F221" s="216" t="s">
        <v>389</v>
      </c>
      <c r="G221" s="213"/>
      <c r="H221" s="217">
        <v>-10.54</v>
      </c>
      <c r="I221" s="218"/>
      <c r="J221" s="213"/>
      <c r="K221" s="213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150</v>
      </c>
      <c r="AU221" s="223" t="s">
        <v>83</v>
      </c>
      <c r="AV221" s="12" t="s">
        <v>83</v>
      </c>
      <c r="AW221" s="12" t="s">
        <v>36</v>
      </c>
      <c r="AX221" s="12" t="s">
        <v>73</v>
      </c>
      <c r="AY221" s="223" t="s">
        <v>140</v>
      </c>
    </row>
    <row r="222" spans="2:65" s="12" customFormat="1" ht="13.5">
      <c r="B222" s="212"/>
      <c r="C222" s="213"/>
      <c r="D222" s="214" t="s">
        <v>150</v>
      </c>
      <c r="E222" s="215" t="s">
        <v>22</v>
      </c>
      <c r="F222" s="216" t="s">
        <v>390</v>
      </c>
      <c r="G222" s="213"/>
      <c r="H222" s="217">
        <v>105.664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150</v>
      </c>
      <c r="AU222" s="223" t="s">
        <v>83</v>
      </c>
      <c r="AV222" s="12" t="s">
        <v>83</v>
      </c>
      <c r="AW222" s="12" t="s">
        <v>36</v>
      </c>
      <c r="AX222" s="12" t="s">
        <v>73</v>
      </c>
      <c r="AY222" s="223" t="s">
        <v>140</v>
      </c>
    </row>
    <row r="223" spans="2:65" s="12" customFormat="1" ht="13.5">
      <c r="B223" s="212"/>
      <c r="C223" s="213"/>
      <c r="D223" s="214" t="s">
        <v>150</v>
      </c>
      <c r="E223" s="215" t="s">
        <v>22</v>
      </c>
      <c r="F223" s="216" t="s">
        <v>391</v>
      </c>
      <c r="G223" s="213"/>
      <c r="H223" s="217">
        <v>293.22399999999999</v>
      </c>
      <c r="I223" s="218"/>
      <c r="J223" s="213"/>
      <c r="K223" s="213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150</v>
      </c>
      <c r="AU223" s="223" t="s">
        <v>83</v>
      </c>
      <c r="AV223" s="12" t="s">
        <v>83</v>
      </c>
      <c r="AW223" s="12" t="s">
        <v>36</v>
      </c>
      <c r="AX223" s="12" t="s">
        <v>73</v>
      </c>
      <c r="AY223" s="223" t="s">
        <v>140</v>
      </c>
    </row>
    <row r="224" spans="2:65" s="12" customFormat="1" ht="13.5">
      <c r="B224" s="212"/>
      <c r="C224" s="213"/>
      <c r="D224" s="214" t="s">
        <v>150</v>
      </c>
      <c r="E224" s="215" t="s">
        <v>22</v>
      </c>
      <c r="F224" s="216" t="s">
        <v>392</v>
      </c>
      <c r="G224" s="213"/>
      <c r="H224" s="217">
        <v>170.136</v>
      </c>
      <c r="I224" s="218"/>
      <c r="J224" s="213"/>
      <c r="K224" s="213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150</v>
      </c>
      <c r="AU224" s="223" t="s">
        <v>83</v>
      </c>
      <c r="AV224" s="12" t="s">
        <v>83</v>
      </c>
      <c r="AW224" s="12" t="s">
        <v>36</v>
      </c>
      <c r="AX224" s="12" t="s">
        <v>73</v>
      </c>
      <c r="AY224" s="223" t="s">
        <v>140</v>
      </c>
    </row>
    <row r="225" spans="2:65" s="12" customFormat="1" ht="13.5">
      <c r="B225" s="212"/>
      <c r="C225" s="213"/>
      <c r="D225" s="214" t="s">
        <v>150</v>
      </c>
      <c r="E225" s="215" t="s">
        <v>22</v>
      </c>
      <c r="F225" s="216" t="s">
        <v>393</v>
      </c>
      <c r="G225" s="213"/>
      <c r="H225" s="217">
        <v>105.664</v>
      </c>
      <c r="I225" s="218"/>
      <c r="J225" s="213"/>
      <c r="K225" s="213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150</v>
      </c>
      <c r="AU225" s="223" t="s">
        <v>83</v>
      </c>
      <c r="AV225" s="12" t="s">
        <v>83</v>
      </c>
      <c r="AW225" s="12" t="s">
        <v>36</v>
      </c>
      <c r="AX225" s="12" t="s">
        <v>73</v>
      </c>
      <c r="AY225" s="223" t="s">
        <v>140</v>
      </c>
    </row>
    <row r="226" spans="2:65" s="12" customFormat="1" ht="13.5">
      <c r="B226" s="212"/>
      <c r="C226" s="213"/>
      <c r="D226" s="214" t="s">
        <v>150</v>
      </c>
      <c r="E226" s="215" t="s">
        <v>22</v>
      </c>
      <c r="F226" s="216" t="s">
        <v>394</v>
      </c>
      <c r="G226" s="213"/>
      <c r="H226" s="217">
        <v>62.04</v>
      </c>
      <c r="I226" s="218"/>
      <c r="J226" s="213"/>
      <c r="K226" s="213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150</v>
      </c>
      <c r="AU226" s="223" t="s">
        <v>83</v>
      </c>
      <c r="AV226" s="12" t="s">
        <v>83</v>
      </c>
      <c r="AW226" s="12" t="s">
        <v>36</v>
      </c>
      <c r="AX226" s="12" t="s">
        <v>73</v>
      </c>
      <c r="AY226" s="223" t="s">
        <v>140</v>
      </c>
    </row>
    <row r="227" spans="2:65" s="12" customFormat="1" ht="13.5">
      <c r="B227" s="212"/>
      <c r="C227" s="213"/>
      <c r="D227" s="214" t="s">
        <v>150</v>
      </c>
      <c r="E227" s="215" t="s">
        <v>22</v>
      </c>
      <c r="F227" s="216" t="s">
        <v>395</v>
      </c>
      <c r="G227" s="213"/>
      <c r="H227" s="217">
        <v>25.44</v>
      </c>
      <c r="I227" s="218"/>
      <c r="J227" s="213"/>
      <c r="K227" s="213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150</v>
      </c>
      <c r="AU227" s="223" t="s">
        <v>83</v>
      </c>
      <c r="AV227" s="12" t="s">
        <v>83</v>
      </c>
      <c r="AW227" s="12" t="s">
        <v>36</v>
      </c>
      <c r="AX227" s="12" t="s">
        <v>73</v>
      </c>
      <c r="AY227" s="223" t="s">
        <v>140</v>
      </c>
    </row>
    <row r="228" spans="2:65" s="12" customFormat="1" ht="13.5">
      <c r="B228" s="212"/>
      <c r="C228" s="213"/>
      <c r="D228" s="214" t="s">
        <v>150</v>
      </c>
      <c r="E228" s="215" t="s">
        <v>22</v>
      </c>
      <c r="F228" s="216" t="s">
        <v>396</v>
      </c>
      <c r="G228" s="213"/>
      <c r="H228" s="217">
        <v>1.8</v>
      </c>
      <c r="I228" s="218"/>
      <c r="J228" s="213"/>
      <c r="K228" s="213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150</v>
      </c>
      <c r="AU228" s="223" t="s">
        <v>83</v>
      </c>
      <c r="AV228" s="12" t="s">
        <v>83</v>
      </c>
      <c r="AW228" s="12" t="s">
        <v>36</v>
      </c>
      <c r="AX228" s="12" t="s">
        <v>73</v>
      </c>
      <c r="AY228" s="223" t="s">
        <v>140</v>
      </c>
    </row>
    <row r="229" spans="2:65" s="1" customFormat="1" ht="16.5" customHeight="1">
      <c r="B229" s="40"/>
      <c r="C229" s="200" t="s">
        <v>397</v>
      </c>
      <c r="D229" s="200" t="s">
        <v>143</v>
      </c>
      <c r="E229" s="201" t="s">
        <v>398</v>
      </c>
      <c r="F229" s="202" t="s">
        <v>399</v>
      </c>
      <c r="G229" s="203" t="s">
        <v>161</v>
      </c>
      <c r="H229" s="204">
        <v>160.38</v>
      </c>
      <c r="I229" s="205"/>
      <c r="J229" s="206">
        <f>ROUND(I229*H229,0)</f>
        <v>0</v>
      </c>
      <c r="K229" s="202" t="s">
        <v>147</v>
      </c>
      <c r="L229" s="60"/>
      <c r="M229" s="207" t="s">
        <v>22</v>
      </c>
      <c r="N229" s="208" t="s">
        <v>45</v>
      </c>
      <c r="O229" s="41"/>
      <c r="P229" s="209">
        <f>O229*H229</f>
        <v>0</v>
      </c>
      <c r="Q229" s="209">
        <v>9.6799999999999994E-3</v>
      </c>
      <c r="R229" s="209">
        <f>Q229*H229</f>
        <v>1.5524783999999998</v>
      </c>
      <c r="S229" s="209">
        <v>0</v>
      </c>
      <c r="T229" s="210">
        <f>S229*H229</f>
        <v>0</v>
      </c>
      <c r="AR229" s="23" t="s">
        <v>148</v>
      </c>
      <c r="AT229" s="23" t="s">
        <v>143</v>
      </c>
      <c r="AU229" s="23" t="s">
        <v>83</v>
      </c>
      <c r="AY229" s="23" t="s">
        <v>140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23" t="s">
        <v>83</v>
      </c>
      <c r="BK229" s="211">
        <f>ROUND(I229*H229,0)</f>
        <v>0</v>
      </c>
      <c r="BL229" s="23" t="s">
        <v>148</v>
      </c>
      <c r="BM229" s="23" t="s">
        <v>400</v>
      </c>
    </row>
    <row r="230" spans="2:65" s="12" customFormat="1" ht="13.5">
      <c r="B230" s="212"/>
      <c r="C230" s="213"/>
      <c r="D230" s="214" t="s">
        <v>150</v>
      </c>
      <c r="E230" s="215" t="s">
        <v>22</v>
      </c>
      <c r="F230" s="216" t="s">
        <v>211</v>
      </c>
      <c r="G230" s="213"/>
      <c r="H230" s="217">
        <v>160.38</v>
      </c>
      <c r="I230" s="218"/>
      <c r="J230" s="213"/>
      <c r="K230" s="213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150</v>
      </c>
      <c r="AU230" s="223" t="s">
        <v>83</v>
      </c>
      <c r="AV230" s="12" t="s">
        <v>83</v>
      </c>
      <c r="AW230" s="12" t="s">
        <v>36</v>
      </c>
      <c r="AX230" s="12" t="s">
        <v>73</v>
      </c>
      <c r="AY230" s="223" t="s">
        <v>140</v>
      </c>
    </row>
    <row r="231" spans="2:65" s="1" customFormat="1" ht="25.5" customHeight="1">
      <c r="B231" s="40"/>
      <c r="C231" s="200" t="s">
        <v>401</v>
      </c>
      <c r="D231" s="200" t="s">
        <v>143</v>
      </c>
      <c r="E231" s="201" t="s">
        <v>402</v>
      </c>
      <c r="F231" s="202" t="s">
        <v>403</v>
      </c>
      <c r="G231" s="203" t="s">
        <v>161</v>
      </c>
      <c r="H231" s="204">
        <v>2195.386</v>
      </c>
      <c r="I231" s="205"/>
      <c r="J231" s="206">
        <f>ROUND(I231*H231,0)</f>
        <v>0</v>
      </c>
      <c r="K231" s="202" t="s">
        <v>147</v>
      </c>
      <c r="L231" s="60"/>
      <c r="M231" s="207" t="s">
        <v>22</v>
      </c>
      <c r="N231" s="208" t="s">
        <v>45</v>
      </c>
      <c r="O231" s="41"/>
      <c r="P231" s="209">
        <f>O231*H231</f>
        <v>0</v>
      </c>
      <c r="Q231" s="209">
        <v>3.48E-3</v>
      </c>
      <c r="R231" s="209">
        <f>Q231*H231</f>
        <v>7.6399432799999998</v>
      </c>
      <c r="S231" s="209">
        <v>0</v>
      </c>
      <c r="T231" s="210">
        <f>S231*H231</f>
        <v>0</v>
      </c>
      <c r="AR231" s="23" t="s">
        <v>148</v>
      </c>
      <c r="AT231" s="23" t="s">
        <v>143</v>
      </c>
      <c r="AU231" s="23" t="s">
        <v>83</v>
      </c>
      <c r="AY231" s="23" t="s">
        <v>140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23" t="s">
        <v>83</v>
      </c>
      <c r="BK231" s="211">
        <f>ROUND(I231*H231,0)</f>
        <v>0</v>
      </c>
      <c r="BL231" s="23" t="s">
        <v>148</v>
      </c>
      <c r="BM231" s="23" t="s">
        <v>404</v>
      </c>
    </row>
    <row r="232" spans="2:65" s="12" customFormat="1" ht="13.5">
      <c r="B232" s="212"/>
      <c r="C232" s="213"/>
      <c r="D232" s="214" t="s">
        <v>150</v>
      </c>
      <c r="E232" s="215" t="s">
        <v>22</v>
      </c>
      <c r="F232" s="216" t="s">
        <v>258</v>
      </c>
      <c r="G232" s="213"/>
      <c r="H232" s="217">
        <v>1992.482</v>
      </c>
      <c r="I232" s="218"/>
      <c r="J232" s="213"/>
      <c r="K232" s="213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150</v>
      </c>
      <c r="AU232" s="223" t="s">
        <v>83</v>
      </c>
      <c r="AV232" s="12" t="s">
        <v>83</v>
      </c>
      <c r="AW232" s="12" t="s">
        <v>36</v>
      </c>
      <c r="AX232" s="12" t="s">
        <v>73</v>
      </c>
      <c r="AY232" s="223" t="s">
        <v>140</v>
      </c>
    </row>
    <row r="233" spans="2:65" s="12" customFormat="1" ht="13.5">
      <c r="B233" s="212"/>
      <c r="C233" s="213"/>
      <c r="D233" s="214" t="s">
        <v>150</v>
      </c>
      <c r="E233" s="215" t="s">
        <v>22</v>
      </c>
      <c r="F233" s="216" t="s">
        <v>259</v>
      </c>
      <c r="G233" s="213"/>
      <c r="H233" s="217">
        <v>-355.26400000000001</v>
      </c>
      <c r="I233" s="218"/>
      <c r="J233" s="213"/>
      <c r="K233" s="213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150</v>
      </c>
      <c r="AU233" s="223" t="s">
        <v>83</v>
      </c>
      <c r="AV233" s="12" t="s">
        <v>83</v>
      </c>
      <c r="AW233" s="12" t="s">
        <v>36</v>
      </c>
      <c r="AX233" s="12" t="s">
        <v>73</v>
      </c>
      <c r="AY233" s="223" t="s">
        <v>140</v>
      </c>
    </row>
    <row r="234" spans="2:65" s="12" customFormat="1" ht="13.5">
      <c r="B234" s="212"/>
      <c r="C234" s="213"/>
      <c r="D234" s="214" t="s">
        <v>150</v>
      </c>
      <c r="E234" s="215" t="s">
        <v>22</v>
      </c>
      <c r="F234" s="216" t="s">
        <v>260</v>
      </c>
      <c r="G234" s="213"/>
      <c r="H234" s="217">
        <v>-337.32</v>
      </c>
      <c r="I234" s="218"/>
      <c r="J234" s="213"/>
      <c r="K234" s="213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150</v>
      </c>
      <c r="AU234" s="223" t="s">
        <v>83</v>
      </c>
      <c r="AV234" s="12" t="s">
        <v>83</v>
      </c>
      <c r="AW234" s="12" t="s">
        <v>36</v>
      </c>
      <c r="AX234" s="12" t="s">
        <v>73</v>
      </c>
      <c r="AY234" s="223" t="s">
        <v>140</v>
      </c>
    </row>
    <row r="235" spans="2:65" s="12" customFormat="1" ht="13.5">
      <c r="B235" s="212"/>
      <c r="C235" s="213"/>
      <c r="D235" s="214" t="s">
        <v>150</v>
      </c>
      <c r="E235" s="215" t="s">
        <v>22</v>
      </c>
      <c r="F235" s="216" t="s">
        <v>390</v>
      </c>
      <c r="G235" s="213"/>
      <c r="H235" s="217">
        <v>105.664</v>
      </c>
      <c r="I235" s="218"/>
      <c r="J235" s="213"/>
      <c r="K235" s="213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150</v>
      </c>
      <c r="AU235" s="223" t="s">
        <v>83</v>
      </c>
      <c r="AV235" s="12" t="s">
        <v>83</v>
      </c>
      <c r="AW235" s="12" t="s">
        <v>36</v>
      </c>
      <c r="AX235" s="12" t="s">
        <v>73</v>
      </c>
      <c r="AY235" s="223" t="s">
        <v>140</v>
      </c>
    </row>
    <row r="236" spans="2:65" s="12" customFormat="1" ht="13.5">
      <c r="B236" s="212"/>
      <c r="C236" s="213"/>
      <c r="D236" s="214" t="s">
        <v>150</v>
      </c>
      <c r="E236" s="215" t="s">
        <v>22</v>
      </c>
      <c r="F236" s="216" t="s">
        <v>391</v>
      </c>
      <c r="G236" s="213"/>
      <c r="H236" s="217">
        <v>293.22399999999999</v>
      </c>
      <c r="I236" s="218"/>
      <c r="J236" s="213"/>
      <c r="K236" s="213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150</v>
      </c>
      <c r="AU236" s="223" t="s">
        <v>83</v>
      </c>
      <c r="AV236" s="12" t="s">
        <v>83</v>
      </c>
      <c r="AW236" s="12" t="s">
        <v>36</v>
      </c>
      <c r="AX236" s="12" t="s">
        <v>73</v>
      </c>
      <c r="AY236" s="223" t="s">
        <v>140</v>
      </c>
    </row>
    <row r="237" spans="2:65" s="12" customFormat="1" ht="13.5">
      <c r="B237" s="212"/>
      <c r="C237" s="213"/>
      <c r="D237" s="214" t="s">
        <v>150</v>
      </c>
      <c r="E237" s="215" t="s">
        <v>22</v>
      </c>
      <c r="F237" s="216" t="s">
        <v>392</v>
      </c>
      <c r="G237" s="213"/>
      <c r="H237" s="217">
        <v>170.136</v>
      </c>
      <c r="I237" s="218"/>
      <c r="J237" s="213"/>
      <c r="K237" s="213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150</v>
      </c>
      <c r="AU237" s="223" t="s">
        <v>83</v>
      </c>
      <c r="AV237" s="12" t="s">
        <v>83</v>
      </c>
      <c r="AW237" s="12" t="s">
        <v>36</v>
      </c>
      <c r="AX237" s="12" t="s">
        <v>73</v>
      </c>
      <c r="AY237" s="223" t="s">
        <v>140</v>
      </c>
    </row>
    <row r="238" spans="2:65" s="12" customFormat="1" ht="13.5">
      <c r="B238" s="212"/>
      <c r="C238" s="213"/>
      <c r="D238" s="214" t="s">
        <v>150</v>
      </c>
      <c r="E238" s="215" t="s">
        <v>22</v>
      </c>
      <c r="F238" s="216" t="s">
        <v>393</v>
      </c>
      <c r="G238" s="213"/>
      <c r="H238" s="217">
        <v>105.664</v>
      </c>
      <c r="I238" s="218"/>
      <c r="J238" s="213"/>
      <c r="K238" s="213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150</v>
      </c>
      <c r="AU238" s="223" t="s">
        <v>83</v>
      </c>
      <c r="AV238" s="12" t="s">
        <v>83</v>
      </c>
      <c r="AW238" s="12" t="s">
        <v>36</v>
      </c>
      <c r="AX238" s="12" t="s">
        <v>73</v>
      </c>
      <c r="AY238" s="223" t="s">
        <v>140</v>
      </c>
    </row>
    <row r="239" spans="2:65" s="12" customFormat="1" ht="13.5">
      <c r="B239" s="212"/>
      <c r="C239" s="213"/>
      <c r="D239" s="214" t="s">
        <v>150</v>
      </c>
      <c r="E239" s="215" t="s">
        <v>22</v>
      </c>
      <c r="F239" s="216" t="s">
        <v>405</v>
      </c>
      <c r="G239" s="213"/>
      <c r="H239" s="217">
        <v>124.08</v>
      </c>
      <c r="I239" s="218"/>
      <c r="J239" s="213"/>
      <c r="K239" s="213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150</v>
      </c>
      <c r="AU239" s="223" t="s">
        <v>83</v>
      </c>
      <c r="AV239" s="12" t="s">
        <v>83</v>
      </c>
      <c r="AW239" s="12" t="s">
        <v>36</v>
      </c>
      <c r="AX239" s="12" t="s">
        <v>73</v>
      </c>
      <c r="AY239" s="223" t="s">
        <v>140</v>
      </c>
    </row>
    <row r="240" spans="2:65" s="12" customFormat="1" ht="13.5">
      <c r="B240" s="212"/>
      <c r="C240" s="213"/>
      <c r="D240" s="214" t="s">
        <v>150</v>
      </c>
      <c r="E240" s="215" t="s">
        <v>22</v>
      </c>
      <c r="F240" s="216" t="s">
        <v>406</v>
      </c>
      <c r="G240" s="213"/>
      <c r="H240" s="217">
        <v>50.88</v>
      </c>
      <c r="I240" s="218"/>
      <c r="J240" s="213"/>
      <c r="K240" s="213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150</v>
      </c>
      <c r="AU240" s="223" t="s">
        <v>83</v>
      </c>
      <c r="AV240" s="12" t="s">
        <v>83</v>
      </c>
      <c r="AW240" s="12" t="s">
        <v>36</v>
      </c>
      <c r="AX240" s="12" t="s">
        <v>73</v>
      </c>
      <c r="AY240" s="223" t="s">
        <v>140</v>
      </c>
    </row>
    <row r="241" spans="2:65" s="12" customFormat="1" ht="13.5">
      <c r="B241" s="212"/>
      <c r="C241" s="213"/>
      <c r="D241" s="214" t="s">
        <v>150</v>
      </c>
      <c r="E241" s="215" t="s">
        <v>22</v>
      </c>
      <c r="F241" s="216" t="s">
        <v>407</v>
      </c>
      <c r="G241" s="213"/>
      <c r="H241" s="217">
        <v>3.6</v>
      </c>
      <c r="I241" s="218"/>
      <c r="J241" s="213"/>
      <c r="K241" s="213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150</v>
      </c>
      <c r="AU241" s="223" t="s">
        <v>83</v>
      </c>
      <c r="AV241" s="12" t="s">
        <v>83</v>
      </c>
      <c r="AW241" s="12" t="s">
        <v>36</v>
      </c>
      <c r="AX241" s="12" t="s">
        <v>73</v>
      </c>
      <c r="AY241" s="223" t="s">
        <v>140</v>
      </c>
    </row>
    <row r="242" spans="2:65" s="12" customFormat="1" ht="13.5">
      <c r="B242" s="212"/>
      <c r="C242" s="213"/>
      <c r="D242" s="214" t="s">
        <v>150</v>
      </c>
      <c r="E242" s="215" t="s">
        <v>22</v>
      </c>
      <c r="F242" s="216" t="s">
        <v>408</v>
      </c>
      <c r="G242" s="213"/>
      <c r="H242" s="217">
        <v>42.24</v>
      </c>
      <c r="I242" s="218"/>
      <c r="J242" s="213"/>
      <c r="K242" s="213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150</v>
      </c>
      <c r="AU242" s="223" t="s">
        <v>83</v>
      </c>
      <c r="AV242" s="12" t="s">
        <v>83</v>
      </c>
      <c r="AW242" s="12" t="s">
        <v>36</v>
      </c>
      <c r="AX242" s="12" t="s">
        <v>73</v>
      </c>
      <c r="AY242" s="223" t="s">
        <v>140</v>
      </c>
    </row>
    <row r="243" spans="2:65" s="1" customFormat="1" ht="16.5" customHeight="1">
      <c r="B243" s="40"/>
      <c r="C243" s="200" t="s">
        <v>409</v>
      </c>
      <c r="D243" s="200" t="s">
        <v>143</v>
      </c>
      <c r="E243" s="201" t="s">
        <v>410</v>
      </c>
      <c r="F243" s="202" t="s">
        <v>411</v>
      </c>
      <c r="G243" s="203" t="s">
        <v>154</v>
      </c>
      <c r="H243" s="204">
        <v>12</v>
      </c>
      <c r="I243" s="205"/>
      <c r="J243" s="206">
        <f>ROUND(I243*H243,0)</f>
        <v>0</v>
      </c>
      <c r="K243" s="202" t="s">
        <v>147</v>
      </c>
      <c r="L243" s="60"/>
      <c r="M243" s="207" t="s">
        <v>22</v>
      </c>
      <c r="N243" s="208" t="s">
        <v>45</v>
      </c>
      <c r="O243" s="41"/>
      <c r="P243" s="209">
        <f>O243*H243</f>
        <v>0</v>
      </c>
      <c r="Q243" s="209">
        <v>2.0650000000000002E-2</v>
      </c>
      <c r="R243" s="209">
        <f>Q243*H243</f>
        <v>0.24780000000000002</v>
      </c>
      <c r="S243" s="209">
        <v>0</v>
      </c>
      <c r="T243" s="210">
        <f>S243*H243</f>
        <v>0</v>
      </c>
      <c r="AR243" s="23" t="s">
        <v>148</v>
      </c>
      <c r="AT243" s="23" t="s">
        <v>143</v>
      </c>
      <c r="AU243" s="23" t="s">
        <v>83</v>
      </c>
      <c r="AY243" s="23" t="s">
        <v>140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23" t="s">
        <v>83</v>
      </c>
      <c r="BK243" s="211">
        <f>ROUND(I243*H243,0)</f>
        <v>0</v>
      </c>
      <c r="BL243" s="23" t="s">
        <v>148</v>
      </c>
      <c r="BM243" s="23" t="s">
        <v>412</v>
      </c>
    </row>
    <row r="244" spans="2:65" s="12" customFormat="1" ht="13.5">
      <c r="B244" s="212"/>
      <c r="C244" s="213"/>
      <c r="D244" s="214" t="s">
        <v>150</v>
      </c>
      <c r="E244" s="215" t="s">
        <v>22</v>
      </c>
      <c r="F244" s="216" t="s">
        <v>413</v>
      </c>
      <c r="G244" s="213"/>
      <c r="H244" s="217">
        <v>12</v>
      </c>
      <c r="I244" s="218"/>
      <c r="J244" s="213"/>
      <c r="K244" s="213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150</v>
      </c>
      <c r="AU244" s="223" t="s">
        <v>83</v>
      </c>
      <c r="AV244" s="12" t="s">
        <v>83</v>
      </c>
      <c r="AW244" s="12" t="s">
        <v>36</v>
      </c>
      <c r="AX244" s="12" t="s">
        <v>73</v>
      </c>
      <c r="AY244" s="223" t="s">
        <v>140</v>
      </c>
    </row>
    <row r="245" spans="2:65" s="1" customFormat="1" ht="16.5" customHeight="1">
      <c r="B245" s="40"/>
      <c r="C245" s="200" t="s">
        <v>414</v>
      </c>
      <c r="D245" s="200" t="s">
        <v>143</v>
      </c>
      <c r="E245" s="201" t="s">
        <v>415</v>
      </c>
      <c r="F245" s="202" t="s">
        <v>416</v>
      </c>
      <c r="G245" s="203" t="s">
        <v>161</v>
      </c>
      <c r="H245" s="204">
        <v>528.48</v>
      </c>
      <c r="I245" s="205"/>
      <c r="J245" s="206">
        <f>ROUND(I245*H245,0)</f>
        <v>0</v>
      </c>
      <c r="K245" s="202" t="s">
        <v>147</v>
      </c>
      <c r="L245" s="60"/>
      <c r="M245" s="207" t="s">
        <v>22</v>
      </c>
      <c r="N245" s="208" t="s">
        <v>45</v>
      </c>
      <c r="O245" s="41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AR245" s="23" t="s">
        <v>148</v>
      </c>
      <c r="AT245" s="23" t="s">
        <v>143</v>
      </c>
      <c r="AU245" s="23" t="s">
        <v>83</v>
      </c>
      <c r="AY245" s="23" t="s">
        <v>140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23" t="s">
        <v>83</v>
      </c>
      <c r="BK245" s="211">
        <f>ROUND(I245*H245,0)</f>
        <v>0</v>
      </c>
      <c r="BL245" s="23" t="s">
        <v>148</v>
      </c>
      <c r="BM245" s="23" t="s">
        <v>417</v>
      </c>
    </row>
    <row r="246" spans="2:65" s="12" customFormat="1" ht="13.5">
      <c r="B246" s="212"/>
      <c r="C246" s="213"/>
      <c r="D246" s="214" t="s">
        <v>150</v>
      </c>
      <c r="E246" s="215" t="s">
        <v>22</v>
      </c>
      <c r="F246" s="216" t="s">
        <v>418</v>
      </c>
      <c r="G246" s="213"/>
      <c r="H246" s="217">
        <v>15.12</v>
      </c>
      <c r="I246" s="218"/>
      <c r="J246" s="213"/>
      <c r="K246" s="213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150</v>
      </c>
      <c r="AU246" s="223" t="s">
        <v>83</v>
      </c>
      <c r="AV246" s="12" t="s">
        <v>83</v>
      </c>
      <c r="AW246" s="12" t="s">
        <v>36</v>
      </c>
      <c r="AX246" s="12" t="s">
        <v>73</v>
      </c>
      <c r="AY246" s="223" t="s">
        <v>140</v>
      </c>
    </row>
    <row r="247" spans="2:65" s="12" customFormat="1" ht="13.5">
      <c r="B247" s="212"/>
      <c r="C247" s="213"/>
      <c r="D247" s="214" t="s">
        <v>150</v>
      </c>
      <c r="E247" s="215" t="s">
        <v>22</v>
      </c>
      <c r="F247" s="216" t="s">
        <v>419</v>
      </c>
      <c r="G247" s="213"/>
      <c r="H247" s="217">
        <v>513.36</v>
      </c>
      <c r="I247" s="218"/>
      <c r="J247" s="213"/>
      <c r="K247" s="213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150</v>
      </c>
      <c r="AU247" s="223" t="s">
        <v>83</v>
      </c>
      <c r="AV247" s="12" t="s">
        <v>83</v>
      </c>
      <c r="AW247" s="12" t="s">
        <v>36</v>
      </c>
      <c r="AX247" s="12" t="s">
        <v>73</v>
      </c>
      <c r="AY247" s="223" t="s">
        <v>140</v>
      </c>
    </row>
    <row r="248" spans="2:65" s="1" customFormat="1" ht="16.5" customHeight="1">
      <c r="B248" s="40"/>
      <c r="C248" s="200" t="s">
        <v>420</v>
      </c>
      <c r="D248" s="200" t="s">
        <v>143</v>
      </c>
      <c r="E248" s="201" t="s">
        <v>421</v>
      </c>
      <c r="F248" s="202" t="s">
        <v>422</v>
      </c>
      <c r="G248" s="203" t="s">
        <v>161</v>
      </c>
      <c r="H248" s="204">
        <v>2399.1089999999999</v>
      </c>
      <c r="I248" s="205"/>
      <c r="J248" s="206">
        <f>ROUND(I248*H248,0)</f>
        <v>0</v>
      </c>
      <c r="K248" s="202" t="s">
        <v>147</v>
      </c>
      <c r="L248" s="60"/>
      <c r="M248" s="207" t="s">
        <v>22</v>
      </c>
      <c r="N248" s="208" t="s">
        <v>45</v>
      </c>
      <c r="O248" s="41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AR248" s="23" t="s">
        <v>148</v>
      </c>
      <c r="AT248" s="23" t="s">
        <v>143</v>
      </c>
      <c r="AU248" s="23" t="s">
        <v>83</v>
      </c>
      <c r="AY248" s="23" t="s">
        <v>140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23" t="s">
        <v>83</v>
      </c>
      <c r="BK248" s="211">
        <f>ROUND(I248*H248,0)</f>
        <v>0</v>
      </c>
      <c r="BL248" s="23" t="s">
        <v>148</v>
      </c>
      <c r="BM248" s="23" t="s">
        <v>423</v>
      </c>
    </row>
    <row r="249" spans="2:65" s="12" customFormat="1" ht="13.5">
      <c r="B249" s="212"/>
      <c r="C249" s="213"/>
      <c r="D249" s="214" t="s">
        <v>150</v>
      </c>
      <c r="E249" s="215" t="s">
        <v>22</v>
      </c>
      <c r="F249" s="216" t="s">
        <v>388</v>
      </c>
      <c r="G249" s="213"/>
      <c r="H249" s="217">
        <v>160.38</v>
      </c>
      <c r="I249" s="218"/>
      <c r="J249" s="213"/>
      <c r="K249" s="213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150</v>
      </c>
      <c r="AU249" s="223" t="s">
        <v>83</v>
      </c>
      <c r="AV249" s="12" t="s">
        <v>83</v>
      </c>
      <c r="AW249" s="12" t="s">
        <v>36</v>
      </c>
      <c r="AX249" s="12" t="s">
        <v>73</v>
      </c>
      <c r="AY249" s="223" t="s">
        <v>140</v>
      </c>
    </row>
    <row r="250" spans="2:65" s="12" customFormat="1" ht="13.5">
      <c r="B250" s="212"/>
      <c r="C250" s="213"/>
      <c r="D250" s="214" t="s">
        <v>150</v>
      </c>
      <c r="E250" s="215" t="s">
        <v>22</v>
      </c>
      <c r="F250" s="216" t="s">
        <v>212</v>
      </c>
      <c r="G250" s="213"/>
      <c r="H250" s="217">
        <v>6.9420000000000002</v>
      </c>
      <c r="I250" s="218"/>
      <c r="J250" s="213"/>
      <c r="K250" s="213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150</v>
      </c>
      <c r="AU250" s="223" t="s">
        <v>83</v>
      </c>
      <c r="AV250" s="12" t="s">
        <v>83</v>
      </c>
      <c r="AW250" s="12" t="s">
        <v>36</v>
      </c>
      <c r="AX250" s="12" t="s">
        <v>73</v>
      </c>
      <c r="AY250" s="223" t="s">
        <v>140</v>
      </c>
    </row>
    <row r="251" spans="2:65" s="12" customFormat="1" ht="13.5">
      <c r="B251" s="212"/>
      <c r="C251" s="213"/>
      <c r="D251" s="214" t="s">
        <v>150</v>
      </c>
      <c r="E251" s="215" t="s">
        <v>22</v>
      </c>
      <c r="F251" s="216" t="s">
        <v>424</v>
      </c>
      <c r="G251" s="213"/>
      <c r="H251" s="217">
        <v>2231.7869999999998</v>
      </c>
      <c r="I251" s="218"/>
      <c r="J251" s="213"/>
      <c r="K251" s="213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150</v>
      </c>
      <c r="AU251" s="223" t="s">
        <v>83</v>
      </c>
      <c r="AV251" s="12" t="s">
        <v>83</v>
      </c>
      <c r="AW251" s="12" t="s">
        <v>36</v>
      </c>
      <c r="AX251" s="12" t="s">
        <v>73</v>
      </c>
      <c r="AY251" s="223" t="s">
        <v>140</v>
      </c>
    </row>
    <row r="252" spans="2:65" s="1" customFormat="1" ht="25.5" customHeight="1">
      <c r="B252" s="40"/>
      <c r="C252" s="200" t="s">
        <v>425</v>
      </c>
      <c r="D252" s="200" t="s">
        <v>143</v>
      </c>
      <c r="E252" s="201" t="s">
        <v>426</v>
      </c>
      <c r="F252" s="202" t="s">
        <v>427</v>
      </c>
      <c r="G252" s="203" t="s">
        <v>154</v>
      </c>
      <c r="H252" s="204">
        <v>200</v>
      </c>
      <c r="I252" s="205"/>
      <c r="J252" s="206">
        <f>ROUND(I252*H252,0)</f>
        <v>0</v>
      </c>
      <c r="K252" s="202" t="s">
        <v>147</v>
      </c>
      <c r="L252" s="60"/>
      <c r="M252" s="207" t="s">
        <v>22</v>
      </c>
      <c r="N252" s="208" t="s">
        <v>45</v>
      </c>
      <c r="O252" s="41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23" t="s">
        <v>148</v>
      </c>
      <c r="AT252" s="23" t="s">
        <v>143</v>
      </c>
      <c r="AU252" s="23" t="s">
        <v>83</v>
      </c>
      <c r="AY252" s="23" t="s">
        <v>140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23" t="s">
        <v>83</v>
      </c>
      <c r="BK252" s="211">
        <f>ROUND(I252*H252,0)</f>
        <v>0</v>
      </c>
      <c r="BL252" s="23" t="s">
        <v>148</v>
      </c>
      <c r="BM252" s="23" t="s">
        <v>428</v>
      </c>
    </row>
    <row r="253" spans="2:65" s="12" customFormat="1" ht="13.5">
      <c r="B253" s="212"/>
      <c r="C253" s="213"/>
      <c r="D253" s="214" t="s">
        <v>150</v>
      </c>
      <c r="E253" s="215" t="s">
        <v>22</v>
      </c>
      <c r="F253" s="216" t="s">
        <v>429</v>
      </c>
      <c r="G253" s="213"/>
      <c r="H253" s="217">
        <v>200</v>
      </c>
      <c r="I253" s="218"/>
      <c r="J253" s="213"/>
      <c r="K253" s="213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150</v>
      </c>
      <c r="AU253" s="223" t="s">
        <v>83</v>
      </c>
      <c r="AV253" s="12" t="s">
        <v>83</v>
      </c>
      <c r="AW253" s="12" t="s">
        <v>36</v>
      </c>
      <c r="AX253" s="12" t="s">
        <v>73</v>
      </c>
      <c r="AY253" s="223" t="s">
        <v>140</v>
      </c>
    </row>
    <row r="254" spans="2:65" s="1" customFormat="1" ht="16.5" customHeight="1">
      <c r="B254" s="40"/>
      <c r="C254" s="200" t="s">
        <v>430</v>
      </c>
      <c r="D254" s="200" t="s">
        <v>143</v>
      </c>
      <c r="E254" s="201" t="s">
        <v>431</v>
      </c>
      <c r="F254" s="202" t="s">
        <v>432</v>
      </c>
      <c r="G254" s="203" t="s">
        <v>161</v>
      </c>
      <c r="H254" s="204">
        <v>191.29599999999999</v>
      </c>
      <c r="I254" s="205"/>
      <c r="J254" s="206">
        <f>ROUND(I254*H254,0)</f>
        <v>0</v>
      </c>
      <c r="K254" s="202" t="s">
        <v>22</v>
      </c>
      <c r="L254" s="60"/>
      <c r="M254" s="207" t="s">
        <v>22</v>
      </c>
      <c r="N254" s="208" t="s">
        <v>45</v>
      </c>
      <c r="O254" s="41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AR254" s="23" t="s">
        <v>148</v>
      </c>
      <c r="AT254" s="23" t="s">
        <v>143</v>
      </c>
      <c r="AU254" s="23" t="s">
        <v>83</v>
      </c>
      <c r="AY254" s="23" t="s">
        <v>140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23" t="s">
        <v>83</v>
      </c>
      <c r="BK254" s="211">
        <f>ROUND(I254*H254,0)</f>
        <v>0</v>
      </c>
      <c r="BL254" s="23" t="s">
        <v>148</v>
      </c>
      <c r="BM254" s="23" t="s">
        <v>433</v>
      </c>
    </row>
    <row r="255" spans="2:65" s="12" customFormat="1" ht="13.5">
      <c r="B255" s="212"/>
      <c r="C255" s="213"/>
      <c r="D255" s="214" t="s">
        <v>150</v>
      </c>
      <c r="E255" s="215" t="s">
        <v>22</v>
      </c>
      <c r="F255" s="216" t="s">
        <v>434</v>
      </c>
      <c r="G255" s="213"/>
      <c r="H255" s="217">
        <v>191.29599999999999</v>
      </c>
      <c r="I255" s="218"/>
      <c r="J255" s="213"/>
      <c r="K255" s="213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150</v>
      </c>
      <c r="AU255" s="223" t="s">
        <v>83</v>
      </c>
      <c r="AV255" s="12" t="s">
        <v>83</v>
      </c>
      <c r="AW255" s="12" t="s">
        <v>36</v>
      </c>
      <c r="AX255" s="12" t="s">
        <v>73</v>
      </c>
      <c r="AY255" s="223" t="s">
        <v>140</v>
      </c>
    </row>
    <row r="256" spans="2:65" s="1" customFormat="1" ht="25.5" customHeight="1">
      <c r="B256" s="40"/>
      <c r="C256" s="200" t="s">
        <v>435</v>
      </c>
      <c r="D256" s="200" t="s">
        <v>143</v>
      </c>
      <c r="E256" s="201" t="s">
        <v>436</v>
      </c>
      <c r="F256" s="202" t="s">
        <v>437</v>
      </c>
      <c r="G256" s="203" t="s">
        <v>161</v>
      </c>
      <c r="H256" s="204">
        <v>2.4</v>
      </c>
      <c r="I256" s="205"/>
      <c r="J256" s="206">
        <f>ROUND(I256*H256,0)</f>
        <v>0</v>
      </c>
      <c r="K256" s="202" t="s">
        <v>147</v>
      </c>
      <c r="L256" s="60"/>
      <c r="M256" s="207" t="s">
        <v>22</v>
      </c>
      <c r="N256" s="208" t="s">
        <v>45</v>
      </c>
      <c r="O256" s="41"/>
      <c r="P256" s="209">
        <f>O256*H256</f>
        <v>0</v>
      </c>
      <c r="Q256" s="209">
        <v>6.3E-2</v>
      </c>
      <c r="R256" s="209">
        <f>Q256*H256</f>
        <v>0.1512</v>
      </c>
      <c r="S256" s="209">
        <v>0</v>
      </c>
      <c r="T256" s="210">
        <f>S256*H256</f>
        <v>0</v>
      </c>
      <c r="AR256" s="23" t="s">
        <v>148</v>
      </c>
      <c r="AT256" s="23" t="s">
        <v>143</v>
      </c>
      <c r="AU256" s="23" t="s">
        <v>83</v>
      </c>
      <c r="AY256" s="23" t="s">
        <v>140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23" t="s">
        <v>83</v>
      </c>
      <c r="BK256" s="211">
        <f>ROUND(I256*H256,0)</f>
        <v>0</v>
      </c>
      <c r="BL256" s="23" t="s">
        <v>148</v>
      </c>
      <c r="BM256" s="23" t="s">
        <v>438</v>
      </c>
    </row>
    <row r="257" spans="2:65" s="12" customFormat="1" ht="13.5">
      <c r="B257" s="212"/>
      <c r="C257" s="213"/>
      <c r="D257" s="214" t="s">
        <v>150</v>
      </c>
      <c r="E257" s="215" t="s">
        <v>22</v>
      </c>
      <c r="F257" s="216" t="s">
        <v>439</v>
      </c>
      <c r="G257" s="213"/>
      <c r="H257" s="217">
        <v>2.4</v>
      </c>
      <c r="I257" s="218"/>
      <c r="J257" s="213"/>
      <c r="K257" s="213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150</v>
      </c>
      <c r="AU257" s="223" t="s">
        <v>83</v>
      </c>
      <c r="AV257" s="12" t="s">
        <v>83</v>
      </c>
      <c r="AW257" s="12" t="s">
        <v>36</v>
      </c>
      <c r="AX257" s="12" t="s">
        <v>73</v>
      </c>
      <c r="AY257" s="223" t="s">
        <v>140</v>
      </c>
    </row>
    <row r="258" spans="2:65" s="1" customFormat="1" ht="25.5" customHeight="1">
      <c r="B258" s="40"/>
      <c r="C258" s="200" t="s">
        <v>440</v>
      </c>
      <c r="D258" s="200" t="s">
        <v>143</v>
      </c>
      <c r="E258" s="201" t="s">
        <v>441</v>
      </c>
      <c r="F258" s="202" t="s">
        <v>442</v>
      </c>
      <c r="G258" s="203" t="s">
        <v>161</v>
      </c>
      <c r="H258" s="204">
        <v>191.29599999999999</v>
      </c>
      <c r="I258" s="205"/>
      <c r="J258" s="206">
        <f>ROUND(I258*H258,0)</f>
        <v>0</v>
      </c>
      <c r="K258" s="202" t="s">
        <v>22</v>
      </c>
      <c r="L258" s="60"/>
      <c r="M258" s="207" t="s">
        <v>22</v>
      </c>
      <c r="N258" s="208" t="s">
        <v>45</v>
      </c>
      <c r="O258" s="41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23" t="s">
        <v>148</v>
      </c>
      <c r="AT258" s="23" t="s">
        <v>143</v>
      </c>
      <c r="AU258" s="23" t="s">
        <v>83</v>
      </c>
      <c r="AY258" s="23" t="s">
        <v>140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23" t="s">
        <v>83</v>
      </c>
      <c r="BK258" s="211">
        <f>ROUND(I258*H258,0)</f>
        <v>0</v>
      </c>
      <c r="BL258" s="23" t="s">
        <v>148</v>
      </c>
      <c r="BM258" s="23" t="s">
        <v>443</v>
      </c>
    </row>
    <row r="259" spans="2:65" s="12" customFormat="1" ht="13.5">
      <c r="B259" s="212"/>
      <c r="C259" s="213"/>
      <c r="D259" s="214" t="s">
        <v>150</v>
      </c>
      <c r="E259" s="215" t="s">
        <v>22</v>
      </c>
      <c r="F259" s="216" t="s">
        <v>434</v>
      </c>
      <c r="G259" s="213"/>
      <c r="H259" s="217">
        <v>191.29599999999999</v>
      </c>
      <c r="I259" s="218"/>
      <c r="J259" s="213"/>
      <c r="K259" s="213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150</v>
      </c>
      <c r="AU259" s="223" t="s">
        <v>83</v>
      </c>
      <c r="AV259" s="12" t="s">
        <v>83</v>
      </c>
      <c r="AW259" s="12" t="s">
        <v>36</v>
      </c>
      <c r="AX259" s="12" t="s">
        <v>73</v>
      </c>
      <c r="AY259" s="223" t="s">
        <v>140</v>
      </c>
    </row>
    <row r="260" spans="2:65" s="1" customFormat="1" ht="16.5" customHeight="1">
      <c r="B260" s="40"/>
      <c r="C260" s="200" t="s">
        <v>444</v>
      </c>
      <c r="D260" s="200" t="s">
        <v>143</v>
      </c>
      <c r="E260" s="201" t="s">
        <v>445</v>
      </c>
      <c r="F260" s="202" t="s">
        <v>446</v>
      </c>
      <c r="G260" s="203" t="s">
        <v>161</v>
      </c>
      <c r="H260" s="204">
        <v>191.29599999999999</v>
      </c>
      <c r="I260" s="205"/>
      <c r="J260" s="206">
        <f>ROUND(I260*H260,0)</f>
        <v>0</v>
      </c>
      <c r="K260" s="202" t="s">
        <v>147</v>
      </c>
      <c r="L260" s="60"/>
      <c r="M260" s="207" t="s">
        <v>22</v>
      </c>
      <c r="N260" s="208" t="s">
        <v>45</v>
      </c>
      <c r="O260" s="41"/>
      <c r="P260" s="209">
        <f>O260*H260</f>
        <v>0</v>
      </c>
      <c r="Q260" s="209">
        <v>0.03</v>
      </c>
      <c r="R260" s="209">
        <f>Q260*H260</f>
        <v>5.73888</v>
      </c>
      <c r="S260" s="209">
        <v>0</v>
      </c>
      <c r="T260" s="210">
        <f>S260*H260</f>
        <v>0</v>
      </c>
      <c r="AR260" s="23" t="s">
        <v>148</v>
      </c>
      <c r="AT260" s="23" t="s">
        <v>143</v>
      </c>
      <c r="AU260" s="23" t="s">
        <v>83</v>
      </c>
      <c r="AY260" s="23" t="s">
        <v>140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23" t="s">
        <v>83</v>
      </c>
      <c r="BK260" s="211">
        <f>ROUND(I260*H260,0)</f>
        <v>0</v>
      </c>
      <c r="BL260" s="23" t="s">
        <v>148</v>
      </c>
      <c r="BM260" s="23" t="s">
        <v>447</v>
      </c>
    </row>
    <row r="261" spans="2:65" s="12" customFormat="1" ht="13.5">
      <c r="B261" s="212"/>
      <c r="C261" s="213"/>
      <c r="D261" s="214" t="s">
        <v>150</v>
      </c>
      <c r="E261" s="215" t="s">
        <v>22</v>
      </c>
      <c r="F261" s="216" t="s">
        <v>434</v>
      </c>
      <c r="G261" s="213"/>
      <c r="H261" s="217">
        <v>191.29599999999999</v>
      </c>
      <c r="I261" s="218"/>
      <c r="J261" s="213"/>
      <c r="K261" s="213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150</v>
      </c>
      <c r="AU261" s="223" t="s">
        <v>83</v>
      </c>
      <c r="AV261" s="12" t="s">
        <v>83</v>
      </c>
      <c r="AW261" s="12" t="s">
        <v>36</v>
      </c>
      <c r="AX261" s="12" t="s">
        <v>73</v>
      </c>
      <c r="AY261" s="223" t="s">
        <v>140</v>
      </c>
    </row>
    <row r="262" spans="2:65" s="1" customFormat="1" ht="16.5" customHeight="1">
      <c r="B262" s="40"/>
      <c r="C262" s="200" t="s">
        <v>448</v>
      </c>
      <c r="D262" s="200" t="s">
        <v>143</v>
      </c>
      <c r="E262" s="201" t="s">
        <v>449</v>
      </c>
      <c r="F262" s="202" t="s">
        <v>450</v>
      </c>
      <c r="G262" s="203" t="s">
        <v>154</v>
      </c>
      <c r="H262" s="204">
        <v>271.04000000000002</v>
      </c>
      <c r="I262" s="205"/>
      <c r="J262" s="206">
        <f>ROUND(I262*H262,0)</f>
        <v>0</v>
      </c>
      <c r="K262" s="202" t="s">
        <v>22</v>
      </c>
      <c r="L262" s="60"/>
      <c r="M262" s="207" t="s">
        <v>22</v>
      </c>
      <c r="N262" s="208" t="s">
        <v>45</v>
      </c>
      <c r="O262" s="41"/>
      <c r="P262" s="209">
        <f>O262*H262</f>
        <v>0</v>
      </c>
      <c r="Q262" s="209">
        <v>2.3000000000000001E-4</v>
      </c>
      <c r="R262" s="209">
        <f>Q262*H262</f>
        <v>6.2339200000000004E-2</v>
      </c>
      <c r="S262" s="209">
        <v>0</v>
      </c>
      <c r="T262" s="210">
        <f>S262*H262</f>
        <v>0</v>
      </c>
      <c r="AR262" s="23" t="s">
        <v>148</v>
      </c>
      <c r="AT262" s="23" t="s">
        <v>143</v>
      </c>
      <c r="AU262" s="23" t="s">
        <v>83</v>
      </c>
      <c r="AY262" s="23" t="s">
        <v>140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23" t="s">
        <v>83</v>
      </c>
      <c r="BK262" s="211">
        <f>ROUND(I262*H262,0)</f>
        <v>0</v>
      </c>
      <c r="BL262" s="23" t="s">
        <v>148</v>
      </c>
      <c r="BM262" s="23" t="s">
        <v>451</v>
      </c>
    </row>
    <row r="263" spans="2:65" s="12" customFormat="1" ht="13.5">
      <c r="B263" s="212"/>
      <c r="C263" s="213"/>
      <c r="D263" s="214" t="s">
        <v>150</v>
      </c>
      <c r="E263" s="215" t="s">
        <v>22</v>
      </c>
      <c r="F263" s="216" t="s">
        <v>452</v>
      </c>
      <c r="G263" s="213"/>
      <c r="H263" s="217">
        <v>271.04000000000002</v>
      </c>
      <c r="I263" s="218"/>
      <c r="J263" s="213"/>
      <c r="K263" s="213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150</v>
      </c>
      <c r="AU263" s="223" t="s">
        <v>83</v>
      </c>
      <c r="AV263" s="12" t="s">
        <v>83</v>
      </c>
      <c r="AW263" s="12" t="s">
        <v>36</v>
      </c>
      <c r="AX263" s="12" t="s">
        <v>73</v>
      </c>
      <c r="AY263" s="223" t="s">
        <v>140</v>
      </c>
    </row>
    <row r="264" spans="2:65" s="1" customFormat="1" ht="25.5" customHeight="1">
      <c r="B264" s="40"/>
      <c r="C264" s="200" t="s">
        <v>453</v>
      </c>
      <c r="D264" s="200" t="s">
        <v>143</v>
      </c>
      <c r="E264" s="201" t="s">
        <v>454</v>
      </c>
      <c r="F264" s="202" t="s">
        <v>455</v>
      </c>
      <c r="G264" s="203" t="s">
        <v>154</v>
      </c>
      <c r="H264" s="204">
        <v>271.04000000000002</v>
      </c>
      <c r="I264" s="205"/>
      <c r="J264" s="206">
        <f>ROUND(I264*H264,0)</f>
        <v>0</v>
      </c>
      <c r="K264" s="202" t="s">
        <v>147</v>
      </c>
      <c r="L264" s="60"/>
      <c r="M264" s="207" t="s">
        <v>22</v>
      </c>
      <c r="N264" s="208" t="s">
        <v>45</v>
      </c>
      <c r="O264" s="41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23" t="s">
        <v>148</v>
      </c>
      <c r="AT264" s="23" t="s">
        <v>143</v>
      </c>
      <c r="AU264" s="23" t="s">
        <v>83</v>
      </c>
      <c r="AY264" s="23" t="s">
        <v>140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23" t="s">
        <v>83</v>
      </c>
      <c r="BK264" s="211">
        <f>ROUND(I264*H264,0)</f>
        <v>0</v>
      </c>
      <c r="BL264" s="23" t="s">
        <v>148</v>
      </c>
      <c r="BM264" s="23" t="s">
        <v>456</v>
      </c>
    </row>
    <row r="265" spans="2:65" s="12" customFormat="1" ht="13.5">
      <c r="B265" s="212"/>
      <c r="C265" s="213"/>
      <c r="D265" s="214" t="s">
        <v>150</v>
      </c>
      <c r="E265" s="215" t="s">
        <v>22</v>
      </c>
      <c r="F265" s="216" t="s">
        <v>452</v>
      </c>
      <c r="G265" s="213"/>
      <c r="H265" s="217">
        <v>271.04000000000002</v>
      </c>
      <c r="I265" s="218"/>
      <c r="J265" s="213"/>
      <c r="K265" s="213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150</v>
      </c>
      <c r="AU265" s="223" t="s">
        <v>83</v>
      </c>
      <c r="AV265" s="12" t="s">
        <v>83</v>
      </c>
      <c r="AW265" s="12" t="s">
        <v>36</v>
      </c>
      <c r="AX265" s="12" t="s">
        <v>73</v>
      </c>
      <c r="AY265" s="223" t="s">
        <v>140</v>
      </c>
    </row>
    <row r="266" spans="2:65" s="1" customFormat="1" ht="16.5" customHeight="1">
      <c r="B266" s="40"/>
      <c r="C266" s="200" t="s">
        <v>457</v>
      </c>
      <c r="D266" s="200" t="s">
        <v>143</v>
      </c>
      <c r="E266" s="201" t="s">
        <v>458</v>
      </c>
      <c r="F266" s="202" t="s">
        <v>459</v>
      </c>
      <c r="G266" s="203" t="s">
        <v>171</v>
      </c>
      <c r="H266" s="204">
        <v>16</v>
      </c>
      <c r="I266" s="205"/>
      <c r="J266" s="206">
        <f>ROUND(I266*H266,0)</f>
        <v>0</v>
      </c>
      <c r="K266" s="202" t="s">
        <v>147</v>
      </c>
      <c r="L266" s="60"/>
      <c r="M266" s="207" t="s">
        <v>22</v>
      </c>
      <c r="N266" s="208" t="s">
        <v>45</v>
      </c>
      <c r="O266" s="41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23" t="s">
        <v>148</v>
      </c>
      <c r="AT266" s="23" t="s">
        <v>143</v>
      </c>
      <c r="AU266" s="23" t="s">
        <v>83</v>
      </c>
      <c r="AY266" s="23" t="s">
        <v>140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23" t="s">
        <v>83</v>
      </c>
      <c r="BK266" s="211">
        <f>ROUND(I266*H266,0)</f>
        <v>0</v>
      </c>
      <c r="BL266" s="23" t="s">
        <v>148</v>
      </c>
      <c r="BM266" s="23" t="s">
        <v>460</v>
      </c>
    </row>
    <row r="267" spans="2:65" s="12" customFormat="1" ht="13.5">
      <c r="B267" s="212"/>
      <c r="C267" s="213"/>
      <c r="D267" s="214" t="s">
        <v>150</v>
      </c>
      <c r="E267" s="215" t="s">
        <v>22</v>
      </c>
      <c r="F267" s="216" t="s">
        <v>461</v>
      </c>
      <c r="G267" s="213"/>
      <c r="H267" s="217">
        <v>16</v>
      </c>
      <c r="I267" s="218"/>
      <c r="J267" s="213"/>
      <c r="K267" s="213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150</v>
      </c>
      <c r="AU267" s="223" t="s">
        <v>83</v>
      </c>
      <c r="AV267" s="12" t="s">
        <v>83</v>
      </c>
      <c r="AW267" s="12" t="s">
        <v>36</v>
      </c>
      <c r="AX267" s="12" t="s">
        <v>73</v>
      </c>
      <c r="AY267" s="223" t="s">
        <v>140</v>
      </c>
    </row>
    <row r="268" spans="2:65" s="1" customFormat="1" ht="25.5" customHeight="1">
      <c r="B268" s="40"/>
      <c r="C268" s="224" t="s">
        <v>462</v>
      </c>
      <c r="D268" s="224" t="s">
        <v>190</v>
      </c>
      <c r="E268" s="225" t="s">
        <v>463</v>
      </c>
      <c r="F268" s="226" t="s">
        <v>464</v>
      </c>
      <c r="G268" s="227" t="s">
        <v>171</v>
      </c>
      <c r="H268" s="228">
        <v>16</v>
      </c>
      <c r="I268" s="229"/>
      <c r="J268" s="230">
        <f>ROUND(I268*H268,0)</f>
        <v>0</v>
      </c>
      <c r="K268" s="226" t="s">
        <v>22</v>
      </c>
      <c r="L268" s="231"/>
      <c r="M268" s="232" t="s">
        <v>22</v>
      </c>
      <c r="N268" s="233" t="s">
        <v>45</v>
      </c>
      <c r="O268" s="41"/>
      <c r="P268" s="209">
        <f>O268*H268</f>
        <v>0</v>
      </c>
      <c r="Q268" s="209">
        <v>3.0000000000000001E-5</v>
      </c>
      <c r="R268" s="209">
        <f>Q268*H268</f>
        <v>4.8000000000000001E-4</v>
      </c>
      <c r="S268" s="209">
        <v>0</v>
      </c>
      <c r="T268" s="210">
        <f>S268*H268</f>
        <v>0</v>
      </c>
      <c r="AR268" s="23" t="s">
        <v>183</v>
      </c>
      <c r="AT268" s="23" t="s">
        <v>190</v>
      </c>
      <c r="AU268" s="23" t="s">
        <v>83</v>
      </c>
      <c r="AY268" s="23" t="s">
        <v>140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23" t="s">
        <v>83</v>
      </c>
      <c r="BK268" s="211">
        <f>ROUND(I268*H268,0)</f>
        <v>0</v>
      </c>
      <c r="BL268" s="23" t="s">
        <v>148</v>
      </c>
      <c r="BM268" s="23" t="s">
        <v>465</v>
      </c>
    </row>
    <row r="269" spans="2:65" s="1" customFormat="1" ht="16.5" customHeight="1">
      <c r="B269" s="40"/>
      <c r="C269" s="200" t="s">
        <v>466</v>
      </c>
      <c r="D269" s="200" t="s">
        <v>143</v>
      </c>
      <c r="E269" s="201" t="s">
        <v>467</v>
      </c>
      <c r="F269" s="202" t="s">
        <v>468</v>
      </c>
      <c r="G269" s="203" t="s">
        <v>171</v>
      </c>
      <c r="H269" s="204">
        <v>16</v>
      </c>
      <c r="I269" s="205"/>
      <c r="J269" s="206">
        <f>ROUND(I269*H269,0)</f>
        <v>0</v>
      </c>
      <c r="K269" s="202" t="s">
        <v>147</v>
      </c>
      <c r="L269" s="60"/>
      <c r="M269" s="207" t="s">
        <v>22</v>
      </c>
      <c r="N269" s="208" t="s">
        <v>45</v>
      </c>
      <c r="O269" s="41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AR269" s="23" t="s">
        <v>148</v>
      </c>
      <c r="AT269" s="23" t="s">
        <v>143</v>
      </c>
      <c r="AU269" s="23" t="s">
        <v>83</v>
      </c>
      <c r="AY269" s="23" t="s">
        <v>140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23" t="s">
        <v>83</v>
      </c>
      <c r="BK269" s="211">
        <f>ROUND(I269*H269,0)</f>
        <v>0</v>
      </c>
      <c r="BL269" s="23" t="s">
        <v>148</v>
      </c>
      <c r="BM269" s="23" t="s">
        <v>469</v>
      </c>
    </row>
    <row r="270" spans="2:65" s="12" customFormat="1" ht="13.5">
      <c r="B270" s="212"/>
      <c r="C270" s="213"/>
      <c r="D270" s="214" t="s">
        <v>150</v>
      </c>
      <c r="E270" s="215" t="s">
        <v>22</v>
      </c>
      <c r="F270" s="216" t="s">
        <v>461</v>
      </c>
      <c r="G270" s="213"/>
      <c r="H270" s="217">
        <v>16</v>
      </c>
      <c r="I270" s="218"/>
      <c r="J270" s="213"/>
      <c r="K270" s="213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150</v>
      </c>
      <c r="AU270" s="223" t="s">
        <v>83</v>
      </c>
      <c r="AV270" s="12" t="s">
        <v>83</v>
      </c>
      <c r="AW270" s="12" t="s">
        <v>36</v>
      </c>
      <c r="AX270" s="12" t="s">
        <v>73</v>
      </c>
      <c r="AY270" s="223" t="s">
        <v>140</v>
      </c>
    </row>
    <row r="271" spans="2:65" s="11" customFormat="1" ht="29.85" customHeight="1">
      <c r="B271" s="184"/>
      <c r="C271" s="185"/>
      <c r="D271" s="186" t="s">
        <v>72</v>
      </c>
      <c r="E271" s="198" t="s">
        <v>189</v>
      </c>
      <c r="F271" s="198" t="s">
        <v>470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SUM(P272:P304)</f>
        <v>0</v>
      </c>
      <c r="Q271" s="192"/>
      <c r="R271" s="193">
        <f>SUM(R272:R304)</f>
        <v>0.13784619999999997</v>
      </c>
      <c r="S271" s="192"/>
      <c r="T271" s="194">
        <f>SUM(T272:T304)</f>
        <v>13.681545</v>
      </c>
      <c r="AR271" s="195" t="s">
        <v>10</v>
      </c>
      <c r="AT271" s="196" t="s">
        <v>72</v>
      </c>
      <c r="AU271" s="196" t="s">
        <v>10</v>
      </c>
      <c r="AY271" s="195" t="s">
        <v>140</v>
      </c>
      <c r="BK271" s="197">
        <f>SUM(BK272:BK304)</f>
        <v>0</v>
      </c>
    </row>
    <row r="272" spans="2:65" s="1" customFormat="1" ht="25.5" customHeight="1">
      <c r="B272" s="40"/>
      <c r="C272" s="200" t="s">
        <v>471</v>
      </c>
      <c r="D272" s="200" t="s">
        <v>143</v>
      </c>
      <c r="E272" s="201" t="s">
        <v>472</v>
      </c>
      <c r="F272" s="202" t="s">
        <v>473</v>
      </c>
      <c r="G272" s="203" t="s">
        <v>161</v>
      </c>
      <c r="H272" s="204">
        <v>2857.2020000000002</v>
      </c>
      <c r="I272" s="205"/>
      <c r="J272" s="206">
        <f>ROUND(I272*H272,0)</f>
        <v>0</v>
      </c>
      <c r="K272" s="202" t="s">
        <v>147</v>
      </c>
      <c r="L272" s="60"/>
      <c r="M272" s="207" t="s">
        <v>22</v>
      </c>
      <c r="N272" s="208" t="s">
        <v>45</v>
      </c>
      <c r="O272" s="41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23" t="s">
        <v>148</v>
      </c>
      <c r="AT272" s="23" t="s">
        <v>143</v>
      </c>
      <c r="AU272" s="23" t="s">
        <v>83</v>
      </c>
      <c r="AY272" s="23" t="s">
        <v>140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23" t="s">
        <v>83</v>
      </c>
      <c r="BK272" s="211">
        <f>ROUND(I272*H272,0)</f>
        <v>0</v>
      </c>
      <c r="BL272" s="23" t="s">
        <v>148</v>
      </c>
      <c r="BM272" s="23" t="s">
        <v>474</v>
      </c>
    </row>
    <row r="273" spans="2:65" s="12" customFormat="1" ht="13.5">
      <c r="B273" s="212"/>
      <c r="C273" s="213"/>
      <c r="D273" s="214" t="s">
        <v>150</v>
      </c>
      <c r="E273" s="215" t="s">
        <v>22</v>
      </c>
      <c r="F273" s="216" t="s">
        <v>475</v>
      </c>
      <c r="G273" s="213"/>
      <c r="H273" s="217">
        <v>2857.2020000000002</v>
      </c>
      <c r="I273" s="218"/>
      <c r="J273" s="213"/>
      <c r="K273" s="213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150</v>
      </c>
      <c r="AU273" s="223" t="s">
        <v>83</v>
      </c>
      <c r="AV273" s="12" t="s">
        <v>83</v>
      </c>
      <c r="AW273" s="12" t="s">
        <v>36</v>
      </c>
      <c r="AX273" s="12" t="s">
        <v>73</v>
      </c>
      <c r="AY273" s="223" t="s">
        <v>140</v>
      </c>
    </row>
    <row r="274" spans="2:65" s="1" customFormat="1" ht="25.5" customHeight="1">
      <c r="B274" s="40"/>
      <c r="C274" s="200" t="s">
        <v>476</v>
      </c>
      <c r="D274" s="200" t="s">
        <v>143</v>
      </c>
      <c r="E274" s="201" t="s">
        <v>477</v>
      </c>
      <c r="F274" s="202" t="s">
        <v>478</v>
      </c>
      <c r="G274" s="203" t="s">
        <v>161</v>
      </c>
      <c r="H274" s="204">
        <v>260005.38200000001</v>
      </c>
      <c r="I274" s="205"/>
      <c r="J274" s="206">
        <f>ROUND(I274*H274,0)</f>
        <v>0</v>
      </c>
      <c r="K274" s="202" t="s">
        <v>147</v>
      </c>
      <c r="L274" s="60"/>
      <c r="M274" s="207" t="s">
        <v>22</v>
      </c>
      <c r="N274" s="208" t="s">
        <v>45</v>
      </c>
      <c r="O274" s="41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AR274" s="23" t="s">
        <v>148</v>
      </c>
      <c r="AT274" s="23" t="s">
        <v>143</v>
      </c>
      <c r="AU274" s="23" t="s">
        <v>83</v>
      </c>
      <c r="AY274" s="23" t="s">
        <v>140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23" t="s">
        <v>83</v>
      </c>
      <c r="BK274" s="211">
        <f>ROUND(I274*H274,0)</f>
        <v>0</v>
      </c>
      <c r="BL274" s="23" t="s">
        <v>148</v>
      </c>
      <c r="BM274" s="23" t="s">
        <v>479</v>
      </c>
    </row>
    <row r="275" spans="2:65" s="12" customFormat="1" ht="13.5">
      <c r="B275" s="212"/>
      <c r="C275" s="213"/>
      <c r="D275" s="214" t="s">
        <v>150</v>
      </c>
      <c r="E275" s="215" t="s">
        <v>22</v>
      </c>
      <c r="F275" s="216" t="s">
        <v>480</v>
      </c>
      <c r="G275" s="213"/>
      <c r="H275" s="217">
        <v>260005.38200000001</v>
      </c>
      <c r="I275" s="218"/>
      <c r="J275" s="213"/>
      <c r="K275" s="213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150</v>
      </c>
      <c r="AU275" s="223" t="s">
        <v>83</v>
      </c>
      <c r="AV275" s="12" t="s">
        <v>83</v>
      </c>
      <c r="AW275" s="12" t="s">
        <v>36</v>
      </c>
      <c r="AX275" s="12" t="s">
        <v>73</v>
      </c>
      <c r="AY275" s="223" t="s">
        <v>140</v>
      </c>
    </row>
    <row r="276" spans="2:65" s="1" customFormat="1" ht="25.5" customHeight="1">
      <c r="B276" s="40"/>
      <c r="C276" s="200" t="s">
        <v>481</v>
      </c>
      <c r="D276" s="200" t="s">
        <v>143</v>
      </c>
      <c r="E276" s="201" t="s">
        <v>482</v>
      </c>
      <c r="F276" s="202" t="s">
        <v>483</v>
      </c>
      <c r="G276" s="203" t="s">
        <v>161</v>
      </c>
      <c r="H276" s="204">
        <v>2857.2020000000002</v>
      </c>
      <c r="I276" s="205"/>
      <c r="J276" s="206">
        <f>ROUND(I276*H276,0)</f>
        <v>0</v>
      </c>
      <c r="K276" s="202" t="s">
        <v>147</v>
      </c>
      <c r="L276" s="60"/>
      <c r="M276" s="207" t="s">
        <v>22</v>
      </c>
      <c r="N276" s="208" t="s">
        <v>45</v>
      </c>
      <c r="O276" s="41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AR276" s="23" t="s">
        <v>148</v>
      </c>
      <c r="AT276" s="23" t="s">
        <v>143</v>
      </c>
      <c r="AU276" s="23" t="s">
        <v>83</v>
      </c>
      <c r="AY276" s="23" t="s">
        <v>140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23" t="s">
        <v>83</v>
      </c>
      <c r="BK276" s="211">
        <f>ROUND(I276*H276,0)</f>
        <v>0</v>
      </c>
      <c r="BL276" s="23" t="s">
        <v>148</v>
      </c>
      <c r="BM276" s="23" t="s">
        <v>484</v>
      </c>
    </row>
    <row r="277" spans="2:65" s="1" customFormat="1" ht="16.5" customHeight="1">
      <c r="B277" s="40"/>
      <c r="C277" s="200" t="s">
        <v>485</v>
      </c>
      <c r="D277" s="200" t="s">
        <v>143</v>
      </c>
      <c r="E277" s="201" t="s">
        <v>486</v>
      </c>
      <c r="F277" s="202" t="s">
        <v>487</v>
      </c>
      <c r="G277" s="203" t="s">
        <v>161</v>
      </c>
      <c r="H277" s="204">
        <v>564.07399999999996</v>
      </c>
      <c r="I277" s="205"/>
      <c r="J277" s="206">
        <f>ROUND(I277*H277,0)</f>
        <v>0</v>
      </c>
      <c r="K277" s="202" t="s">
        <v>147</v>
      </c>
      <c r="L277" s="60"/>
      <c r="M277" s="207" t="s">
        <v>22</v>
      </c>
      <c r="N277" s="208" t="s">
        <v>45</v>
      </c>
      <c r="O277" s="41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AR277" s="23" t="s">
        <v>148</v>
      </c>
      <c r="AT277" s="23" t="s">
        <v>143</v>
      </c>
      <c r="AU277" s="23" t="s">
        <v>83</v>
      </c>
      <c r="AY277" s="23" t="s">
        <v>140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23" t="s">
        <v>83</v>
      </c>
      <c r="BK277" s="211">
        <f>ROUND(I277*H277,0)</f>
        <v>0</v>
      </c>
      <c r="BL277" s="23" t="s">
        <v>148</v>
      </c>
      <c r="BM277" s="23" t="s">
        <v>488</v>
      </c>
    </row>
    <row r="278" spans="2:65" s="12" customFormat="1" ht="13.5">
      <c r="B278" s="212"/>
      <c r="C278" s="213"/>
      <c r="D278" s="214" t="s">
        <v>150</v>
      </c>
      <c r="E278" s="215" t="s">
        <v>22</v>
      </c>
      <c r="F278" s="216" t="s">
        <v>489</v>
      </c>
      <c r="G278" s="213"/>
      <c r="H278" s="217">
        <v>564.07399999999996</v>
      </c>
      <c r="I278" s="218"/>
      <c r="J278" s="213"/>
      <c r="K278" s="213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150</v>
      </c>
      <c r="AU278" s="223" t="s">
        <v>83</v>
      </c>
      <c r="AV278" s="12" t="s">
        <v>83</v>
      </c>
      <c r="AW278" s="12" t="s">
        <v>36</v>
      </c>
      <c r="AX278" s="12" t="s">
        <v>73</v>
      </c>
      <c r="AY278" s="223" t="s">
        <v>140</v>
      </c>
    </row>
    <row r="279" spans="2:65" s="1" customFormat="1" ht="16.5" customHeight="1">
      <c r="B279" s="40"/>
      <c r="C279" s="200" t="s">
        <v>490</v>
      </c>
      <c r="D279" s="200" t="s">
        <v>143</v>
      </c>
      <c r="E279" s="201" t="s">
        <v>491</v>
      </c>
      <c r="F279" s="202" t="s">
        <v>492</v>
      </c>
      <c r="G279" s="203" t="s">
        <v>161</v>
      </c>
      <c r="H279" s="204">
        <v>51330.733999999997</v>
      </c>
      <c r="I279" s="205"/>
      <c r="J279" s="206">
        <f>ROUND(I279*H279,0)</f>
        <v>0</v>
      </c>
      <c r="K279" s="202" t="s">
        <v>147</v>
      </c>
      <c r="L279" s="60"/>
      <c r="M279" s="207" t="s">
        <v>22</v>
      </c>
      <c r="N279" s="208" t="s">
        <v>45</v>
      </c>
      <c r="O279" s="41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AR279" s="23" t="s">
        <v>148</v>
      </c>
      <c r="AT279" s="23" t="s">
        <v>143</v>
      </c>
      <c r="AU279" s="23" t="s">
        <v>83</v>
      </c>
      <c r="AY279" s="23" t="s">
        <v>140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23" t="s">
        <v>83</v>
      </c>
      <c r="BK279" s="211">
        <f>ROUND(I279*H279,0)</f>
        <v>0</v>
      </c>
      <c r="BL279" s="23" t="s">
        <v>148</v>
      </c>
      <c r="BM279" s="23" t="s">
        <v>493</v>
      </c>
    </row>
    <row r="280" spans="2:65" s="12" customFormat="1" ht="13.5">
      <c r="B280" s="212"/>
      <c r="C280" s="213"/>
      <c r="D280" s="214" t="s">
        <v>150</v>
      </c>
      <c r="E280" s="215" t="s">
        <v>22</v>
      </c>
      <c r="F280" s="216" t="s">
        <v>494</v>
      </c>
      <c r="G280" s="213"/>
      <c r="H280" s="217">
        <v>51330.733999999997</v>
      </c>
      <c r="I280" s="218"/>
      <c r="J280" s="213"/>
      <c r="K280" s="213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150</v>
      </c>
      <c r="AU280" s="223" t="s">
        <v>83</v>
      </c>
      <c r="AV280" s="12" t="s">
        <v>83</v>
      </c>
      <c r="AW280" s="12" t="s">
        <v>36</v>
      </c>
      <c r="AX280" s="12" t="s">
        <v>73</v>
      </c>
      <c r="AY280" s="223" t="s">
        <v>140</v>
      </c>
    </row>
    <row r="281" spans="2:65" s="1" customFormat="1" ht="16.5" customHeight="1">
      <c r="B281" s="40"/>
      <c r="C281" s="200" t="s">
        <v>495</v>
      </c>
      <c r="D281" s="200" t="s">
        <v>143</v>
      </c>
      <c r="E281" s="201" t="s">
        <v>496</v>
      </c>
      <c r="F281" s="202" t="s">
        <v>497</v>
      </c>
      <c r="G281" s="203" t="s">
        <v>161</v>
      </c>
      <c r="H281" s="204">
        <v>564.07399999999996</v>
      </c>
      <c r="I281" s="205"/>
      <c r="J281" s="206">
        <f>ROUND(I281*H281,0)</f>
        <v>0</v>
      </c>
      <c r="K281" s="202" t="s">
        <v>147</v>
      </c>
      <c r="L281" s="60"/>
      <c r="M281" s="207" t="s">
        <v>22</v>
      </c>
      <c r="N281" s="208" t="s">
        <v>45</v>
      </c>
      <c r="O281" s="41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AR281" s="23" t="s">
        <v>148</v>
      </c>
      <c r="AT281" s="23" t="s">
        <v>143</v>
      </c>
      <c r="AU281" s="23" t="s">
        <v>83</v>
      </c>
      <c r="AY281" s="23" t="s">
        <v>140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23" t="s">
        <v>83</v>
      </c>
      <c r="BK281" s="211">
        <f>ROUND(I281*H281,0)</f>
        <v>0</v>
      </c>
      <c r="BL281" s="23" t="s">
        <v>148</v>
      </c>
      <c r="BM281" s="23" t="s">
        <v>498</v>
      </c>
    </row>
    <row r="282" spans="2:65" s="1" customFormat="1" ht="16.5" customHeight="1">
      <c r="B282" s="40"/>
      <c r="C282" s="200" t="s">
        <v>499</v>
      </c>
      <c r="D282" s="200" t="s">
        <v>143</v>
      </c>
      <c r="E282" s="201" t="s">
        <v>500</v>
      </c>
      <c r="F282" s="202" t="s">
        <v>501</v>
      </c>
      <c r="G282" s="203" t="s">
        <v>154</v>
      </c>
      <c r="H282" s="204">
        <v>3</v>
      </c>
      <c r="I282" s="205"/>
      <c r="J282" s="206">
        <f>ROUND(I282*H282,0)</f>
        <v>0</v>
      </c>
      <c r="K282" s="202" t="s">
        <v>147</v>
      </c>
      <c r="L282" s="60"/>
      <c r="M282" s="207" t="s">
        <v>22</v>
      </c>
      <c r="N282" s="208" t="s">
        <v>45</v>
      </c>
      <c r="O282" s="41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AR282" s="23" t="s">
        <v>148</v>
      </c>
      <c r="AT282" s="23" t="s">
        <v>143</v>
      </c>
      <c r="AU282" s="23" t="s">
        <v>83</v>
      </c>
      <c r="AY282" s="23" t="s">
        <v>140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23" t="s">
        <v>83</v>
      </c>
      <c r="BK282" s="211">
        <f>ROUND(I282*H282,0)</f>
        <v>0</v>
      </c>
      <c r="BL282" s="23" t="s">
        <v>148</v>
      </c>
      <c r="BM282" s="23" t="s">
        <v>502</v>
      </c>
    </row>
    <row r="283" spans="2:65" s="1" customFormat="1" ht="16.5" customHeight="1">
      <c r="B283" s="40"/>
      <c r="C283" s="200" t="s">
        <v>503</v>
      </c>
      <c r="D283" s="200" t="s">
        <v>143</v>
      </c>
      <c r="E283" s="201" t="s">
        <v>504</v>
      </c>
      <c r="F283" s="202" t="s">
        <v>505</v>
      </c>
      <c r="G283" s="203" t="s">
        <v>154</v>
      </c>
      <c r="H283" s="204">
        <v>273</v>
      </c>
      <c r="I283" s="205"/>
      <c r="J283" s="206">
        <f>ROUND(I283*H283,0)</f>
        <v>0</v>
      </c>
      <c r="K283" s="202" t="s">
        <v>147</v>
      </c>
      <c r="L283" s="60"/>
      <c r="M283" s="207" t="s">
        <v>22</v>
      </c>
      <c r="N283" s="208" t="s">
        <v>45</v>
      </c>
      <c r="O283" s="41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AR283" s="23" t="s">
        <v>148</v>
      </c>
      <c r="AT283" s="23" t="s">
        <v>143</v>
      </c>
      <c r="AU283" s="23" t="s">
        <v>83</v>
      </c>
      <c r="AY283" s="23" t="s">
        <v>140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23" t="s">
        <v>83</v>
      </c>
      <c r="BK283" s="211">
        <f>ROUND(I283*H283,0)</f>
        <v>0</v>
      </c>
      <c r="BL283" s="23" t="s">
        <v>148</v>
      </c>
      <c r="BM283" s="23" t="s">
        <v>506</v>
      </c>
    </row>
    <row r="284" spans="2:65" s="12" customFormat="1" ht="13.5">
      <c r="B284" s="212"/>
      <c r="C284" s="213"/>
      <c r="D284" s="214" t="s">
        <v>150</v>
      </c>
      <c r="E284" s="215" t="s">
        <v>22</v>
      </c>
      <c r="F284" s="216" t="s">
        <v>507</v>
      </c>
      <c r="G284" s="213"/>
      <c r="H284" s="217">
        <v>273</v>
      </c>
      <c r="I284" s="218"/>
      <c r="J284" s="213"/>
      <c r="K284" s="213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150</v>
      </c>
      <c r="AU284" s="223" t="s">
        <v>83</v>
      </c>
      <c r="AV284" s="12" t="s">
        <v>83</v>
      </c>
      <c r="AW284" s="12" t="s">
        <v>36</v>
      </c>
      <c r="AX284" s="12" t="s">
        <v>73</v>
      </c>
      <c r="AY284" s="223" t="s">
        <v>140</v>
      </c>
    </row>
    <row r="285" spans="2:65" s="1" customFormat="1" ht="16.5" customHeight="1">
      <c r="B285" s="40"/>
      <c r="C285" s="200" t="s">
        <v>508</v>
      </c>
      <c r="D285" s="200" t="s">
        <v>143</v>
      </c>
      <c r="E285" s="201" t="s">
        <v>509</v>
      </c>
      <c r="F285" s="202" t="s">
        <v>510</v>
      </c>
      <c r="G285" s="203" t="s">
        <v>154</v>
      </c>
      <c r="H285" s="204">
        <v>3</v>
      </c>
      <c r="I285" s="205"/>
      <c r="J285" s="206">
        <f>ROUND(I285*H285,0)</f>
        <v>0</v>
      </c>
      <c r="K285" s="202" t="s">
        <v>147</v>
      </c>
      <c r="L285" s="60"/>
      <c r="M285" s="207" t="s">
        <v>22</v>
      </c>
      <c r="N285" s="208" t="s">
        <v>45</v>
      </c>
      <c r="O285" s="41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AR285" s="23" t="s">
        <v>148</v>
      </c>
      <c r="AT285" s="23" t="s">
        <v>143</v>
      </c>
      <c r="AU285" s="23" t="s">
        <v>83</v>
      </c>
      <c r="AY285" s="23" t="s">
        <v>140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23" t="s">
        <v>83</v>
      </c>
      <c r="BK285" s="211">
        <f>ROUND(I285*H285,0)</f>
        <v>0</v>
      </c>
      <c r="BL285" s="23" t="s">
        <v>148</v>
      </c>
      <c r="BM285" s="23" t="s">
        <v>511</v>
      </c>
    </row>
    <row r="286" spans="2:65" s="1" customFormat="1" ht="25.5" customHeight="1">
      <c r="B286" s="40"/>
      <c r="C286" s="200" t="s">
        <v>512</v>
      </c>
      <c r="D286" s="200" t="s">
        <v>143</v>
      </c>
      <c r="E286" s="201" t="s">
        <v>513</v>
      </c>
      <c r="F286" s="202" t="s">
        <v>514</v>
      </c>
      <c r="G286" s="203" t="s">
        <v>161</v>
      </c>
      <c r="H286" s="204">
        <v>24.44</v>
      </c>
      <c r="I286" s="205"/>
      <c r="J286" s="206">
        <f>ROUND(I286*H286,0)</f>
        <v>0</v>
      </c>
      <c r="K286" s="202" t="s">
        <v>147</v>
      </c>
      <c r="L286" s="60"/>
      <c r="M286" s="207" t="s">
        <v>22</v>
      </c>
      <c r="N286" s="208" t="s">
        <v>45</v>
      </c>
      <c r="O286" s="41"/>
      <c r="P286" s="209">
        <f>O286*H286</f>
        <v>0</v>
      </c>
      <c r="Q286" s="209">
        <v>1.2999999999999999E-4</v>
      </c>
      <c r="R286" s="209">
        <f>Q286*H286</f>
        <v>3.1771999999999998E-3</v>
      </c>
      <c r="S286" s="209">
        <v>0</v>
      </c>
      <c r="T286" s="210">
        <f>S286*H286</f>
        <v>0</v>
      </c>
      <c r="AR286" s="23" t="s">
        <v>148</v>
      </c>
      <c r="AT286" s="23" t="s">
        <v>143</v>
      </c>
      <c r="AU286" s="23" t="s">
        <v>83</v>
      </c>
      <c r="AY286" s="23" t="s">
        <v>140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23" t="s">
        <v>83</v>
      </c>
      <c r="BK286" s="211">
        <f>ROUND(I286*H286,0)</f>
        <v>0</v>
      </c>
      <c r="BL286" s="23" t="s">
        <v>148</v>
      </c>
      <c r="BM286" s="23" t="s">
        <v>515</v>
      </c>
    </row>
    <row r="287" spans="2:65" s="12" customFormat="1" ht="13.5">
      <c r="B287" s="212"/>
      <c r="C287" s="213"/>
      <c r="D287" s="214" t="s">
        <v>150</v>
      </c>
      <c r="E287" s="215" t="s">
        <v>22</v>
      </c>
      <c r="F287" s="216" t="s">
        <v>516</v>
      </c>
      <c r="G287" s="213"/>
      <c r="H287" s="217">
        <v>24.44</v>
      </c>
      <c r="I287" s="218"/>
      <c r="J287" s="213"/>
      <c r="K287" s="213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150</v>
      </c>
      <c r="AU287" s="223" t="s">
        <v>83</v>
      </c>
      <c r="AV287" s="12" t="s">
        <v>83</v>
      </c>
      <c r="AW287" s="12" t="s">
        <v>36</v>
      </c>
      <c r="AX287" s="12" t="s">
        <v>73</v>
      </c>
      <c r="AY287" s="223" t="s">
        <v>140</v>
      </c>
    </row>
    <row r="288" spans="2:65" s="1" customFormat="1" ht="16.5" customHeight="1">
      <c r="B288" s="40"/>
      <c r="C288" s="200" t="s">
        <v>517</v>
      </c>
      <c r="D288" s="200" t="s">
        <v>143</v>
      </c>
      <c r="E288" s="201" t="s">
        <v>518</v>
      </c>
      <c r="F288" s="202" t="s">
        <v>519</v>
      </c>
      <c r="G288" s="203" t="s">
        <v>161</v>
      </c>
      <c r="H288" s="204">
        <v>3.5249999999999999</v>
      </c>
      <c r="I288" s="205"/>
      <c r="J288" s="206">
        <f>ROUND(I288*H288,0)</f>
        <v>0</v>
      </c>
      <c r="K288" s="202" t="s">
        <v>147</v>
      </c>
      <c r="L288" s="60"/>
      <c r="M288" s="207" t="s">
        <v>22</v>
      </c>
      <c r="N288" s="208" t="s">
        <v>45</v>
      </c>
      <c r="O288" s="41"/>
      <c r="P288" s="209">
        <f>O288*H288</f>
        <v>0</v>
      </c>
      <c r="Q288" s="209">
        <v>4.0000000000000003E-5</v>
      </c>
      <c r="R288" s="209">
        <f>Q288*H288</f>
        <v>1.4100000000000001E-4</v>
      </c>
      <c r="S288" s="209">
        <v>0</v>
      </c>
      <c r="T288" s="210">
        <f>S288*H288</f>
        <v>0</v>
      </c>
      <c r="AR288" s="23" t="s">
        <v>148</v>
      </c>
      <c r="AT288" s="23" t="s">
        <v>143</v>
      </c>
      <c r="AU288" s="23" t="s">
        <v>83</v>
      </c>
      <c r="AY288" s="23" t="s">
        <v>140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23" t="s">
        <v>83</v>
      </c>
      <c r="BK288" s="211">
        <f>ROUND(I288*H288,0)</f>
        <v>0</v>
      </c>
      <c r="BL288" s="23" t="s">
        <v>148</v>
      </c>
      <c r="BM288" s="23" t="s">
        <v>520</v>
      </c>
    </row>
    <row r="289" spans="2:65" s="12" customFormat="1" ht="13.5">
      <c r="B289" s="212"/>
      <c r="C289" s="213"/>
      <c r="D289" s="214" t="s">
        <v>150</v>
      </c>
      <c r="E289" s="215" t="s">
        <v>22</v>
      </c>
      <c r="F289" s="216" t="s">
        <v>177</v>
      </c>
      <c r="G289" s="213"/>
      <c r="H289" s="217">
        <v>3.5249999999999999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150</v>
      </c>
      <c r="AU289" s="223" t="s">
        <v>83</v>
      </c>
      <c r="AV289" s="12" t="s">
        <v>83</v>
      </c>
      <c r="AW289" s="12" t="s">
        <v>36</v>
      </c>
      <c r="AX289" s="12" t="s">
        <v>73</v>
      </c>
      <c r="AY289" s="223" t="s">
        <v>140</v>
      </c>
    </row>
    <row r="290" spans="2:65" s="1" customFormat="1" ht="16.5" customHeight="1">
      <c r="B290" s="40"/>
      <c r="C290" s="200" t="s">
        <v>521</v>
      </c>
      <c r="D290" s="200" t="s">
        <v>143</v>
      </c>
      <c r="E290" s="201" t="s">
        <v>522</v>
      </c>
      <c r="F290" s="202" t="s">
        <v>523</v>
      </c>
      <c r="G290" s="203" t="s">
        <v>154</v>
      </c>
      <c r="H290" s="204">
        <v>5.6</v>
      </c>
      <c r="I290" s="205"/>
      <c r="J290" s="206">
        <f>ROUND(I290*H290,0)</f>
        <v>0</v>
      </c>
      <c r="K290" s="202" t="s">
        <v>147</v>
      </c>
      <c r="L290" s="60"/>
      <c r="M290" s="207" t="s">
        <v>22</v>
      </c>
      <c r="N290" s="208" t="s">
        <v>45</v>
      </c>
      <c r="O290" s="41"/>
      <c r="P290" s="209">
        <f>O290*H290</f>
        <v>0</v>
      </c>
      <c r="Q290" s="209">
        <v>1.6160000000000001E-2</v>
      </c>
      <c r="R290" s="209">
        <f>Q290*H290</f>
        <v>9.0495999999999993E-2</v>
      </c>
      <c r="S290" s="209">
        <v>0</v>
      </c>
      <c r="T290" s="210">
        <f>S290*H290</f>
        <v>0</v>
      </c>
      <c r="AR290" s="23" t="s">
        <v>148</v>
      </c>
      <c r="AT290" s="23" t="s">
        <v>143</v>
      </c>
      <c r="AU290" s="23" t="s">
        <v>83</v>
      </c>
      <c r="AY290" s="23" t="s">
        <v>140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23" t="s">
        <v>83</v>
      </c>
      <c r="BK290" s="211">
        <f>ROUND(I290*H290,0)</f>
        <v>0</v>
      </c>
      <c r="BL290" s="23" t="s">
        <v>148</v>
      </c>
      <c r="BM290" s="23" t="s">
        <v>524</v>
      </c>
    </row>
    <row r="291" spans="2:65" s="12" customFormat="1" ht="13.5">
      <c r="B291" s="212"/>
      <c r="C291" s="213"/>
      <c r="D291" s="214" t="s">
        <v>150</v>
      </c>
      <c r="E291" s="215" t="s">
        <v>22</v>
      </c>
      <c r="F291" s="216" t="s">
        <v>525</v>
      </c>
      <c r="G291" s="213"/>
      <c r="H291" s="217">
        <v>5.6</v>
      </c>
      <c r="I291" s="218"/>
      <c r="J291" s="213"/>
      <c r="K291" s="213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150</v>
      </c>
      <c r="AU291" s="223" t="s">
        <v>83</v>
      </c>
      <c r="AV291" s="12" t="s">
        <v>83</v>
      </c>
      <c r="AW291" s="12" t="s">
        <v>36</v>
      </c>
      <c r="AX291" s="12" t="s">
        <v>73</v>
      </c>
      <c r="AY291" s="223" t="s">
        <v>140</v>
      </c>
    </row>
    <row r="292" spans="2:65" s="1" customFormat="1" ht="25.5" customHeight="1">
      <c r="B292" s="40"/>
      <c r="C292" s="200" t="s">
        <v>526</v>
      </c>
      <c r="D292" s="200" t="s">
        <v>143</v>
      </c>
      <c r="E292" s="201" t="s">
        <v>527</v>
      </c>
      <c r="F292" s="202" t="s">
        <v>528</v>
      </c>
      <c r="G292" s="203" t="s">
        <v>171</v>
      </c>
      <c r="H292" s="204">
        <v>256</v>
      </c>
      <c r="I292" s="205"/>
      <c r="J292" s="206">
        <f>ROUND(I292*H292,0)</f>
        <v>0</v>
      </c>
      <c r="K292" s="202" t="s">
        <v>147</v>
      </c>
      <c r="L292" s="60"/>
      <c r="M292" s="207" t="s">
        <v>22</v>
      </c>
      <c r="N292" s="208" t="s">
        <v>45</v>
      </c>
      <c r="O292" s="41"/>
      <c r="P292" s="209">
        <f>O292*H292</f>
        <v>0</v>
      </c>
      <c r="Q292" s="209">
        <v>1.0000000000000001E-5</v>
      </c>
      <c r="R292" s="209">
        <f>Q292*H292</f>
        <v>2.5600000000000002E-3</v>
      </c>
      <c r="S292" s="209">
        <v>0</v>
      </c>
      <c r="T292" s="210">
        <f>S292*H292</f>
        <v>0</v>
      </c>
      <c r="AR292" s="23" t="s">
        <v>148</v>
      </c>
      <c r="AT292" s="23" t="s">
        <v>143</v>
      </c>
      <c r="AU292" s="23" t="s">
        <v>83</v>
      </c>
      <c r="AY292" s="23" t="s">
        <v>140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23" t="s">
        <v>83</v>
      </c>
      <c r="BK292" s="211">
        <f>ROUND(I292*H292,0)</f>
        <v>0</v>
      </c>
      <c r="BL292" s="23" t="s">
        <v>148</v>
      </c>
      <c r="BM292" s="23" t="s">
        <v>529</v>
      </c>
    </row>
    <row r="293" spans="2:65" s="12" customFormat="1" ht="13.5">
      <c r="B293" s="212"/>
      <c r="C293" s="213"/>
      <c r="D293" s="214" t="s">
        <v>150</v>
      </c>
      <c r="E293" s="215" t="s">
        <v>22</v>
      </c>
      <c r="F293" s="216" t="s">
        <v>530</v>
      </c>
      <c r="G293" s="213"/>
      <c r="H293" s="217">
        <v>256</v>
      </c>
      <c r="I293" s="218"/>
      <c r="J293" s="213"/>
      <c r="K293" s="213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150</v>
      </c>
      <c r="AU293" s="223" t="s">
        <v>83</v>
      </c>
      <c r="AV293" s="12" t="s">
        <v>83</v>
      </c>
      <c r="AW293" s="12" t="s">
        <v>36</v>
      </c>
      <c r="AX293" s="12" t="s">
        <v>73</v>
      </c>
      <c r="AY293" s="223" t="s">
        <v>140</v>
      </c>
    </row>
    <row r="294" spans="2:65" s="1" customFormat="1" ht="16.5" customHeight="1">
      <c r="B294" s="40"/>
      <c r="C294" s="200" t="s">
        <v>531</v>
      </c>
      <c r="D294" s="200" t="s">
        <v>143</v>
      </c>
      <c r="E294" s="201" t="s">
        <v>532</v>
      </c>
      <c r="F294" s="202" t="s">
        <v>533</v>
      </c>
      <c r="G294" s="203" t="s">
        <v>171</v>
      </c>
      <c r="H294" s="204">
        <v>256</v>
      </c>
      <c r="I294" s="205"/>
      <c r="J294" s="206">
        <f>ROUND(I294*H294,0)</f>
        <v>0</v>
      </c>
      <c r="K294" s="202" t="s">
        <v>147</v>
      </c>
      <c r="L294" s="60"/>
      <c r="M294" s="207" t="s">
        <v>22</v>
      </c>
      <c r="N294" s="208" t="s">
        <v>45</v>
      </c>
      <c r="O294" s="41"/>
      <c r="P294" s="209">
        <f>O294*H294</f>
        <v>0</v>
      </c>
      <c r="Q294" s="209">
        <v>1.4999999999999999E-4</v>
      </c>
      <c r="R294" s="209">
        <f>Q294*H294</f>
        <v>3.8399999999999997E-2</v>
      </c>
      <c r="S294" s="209">
        <v>0</v>
      </c>
      <c r="T294" s="210">
        <f>S294*H294</f>
        <v>0</v>
      </c>
      <c r="AR294" s="23" t="s">
        <v>148</v>
      </c>
      <c r="AT294" s="23" t="s">
        <v>143</v>
      </c>
      <c r="AU294" s="23" t="s">
        <v>83</v>
      </c>
      <c r="AY294" s="23" t="s">
        <v>140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23" t="s">
        <v>83</v>
      </c>
      <c r="BK294" s="211">
        <f>ROUND(I294*H294,0)</f>
        <v>0</v>
      </c>
      <c r="BL294" s="23" t="s">
        <v>148</v>
      </c>
      <c r="BM294" s="23" t="s">
        <v>534</v>
      </c>
    </row>
    <row r="295" spans="2:65" s="1" customFormat="1" ht="16.5" customHeight="1">
      <c r="B295" s="40"/>
      <c r="C295" s="200" t="s">
        <v>535</v>
      </c>
      <c r="D295" s="200" t="s">
        <v>143</v>
      </c>
      <c r="E295" s="201" t="s">
        <v>536</v>
      </c>
      <c r="F295" s="202" t="s">
        <v>537</v>
      </c>
      <c r="G295" s="203" t="s">
        <v>161</v>
      </c>
      <c r="H295" s="204">
        <v>18.600000000000001</v>
      </c>
      <c r="I295" s="205"/>
      <c r="J295" s="206">
        <f>ROUND(I295*H295,0)</f>
        <v>0</v>
      </c>
      <c r="K295" s="202" t="s">
        <v>147</v>
      </c>
      <c r="L295" s="60"/>
      <c r="M295" s="207" t="s">
        <v>22</v>
      </c>
      <c r="N295" s="208" t="s">
        <v>45</v>
      </c>
      <c r="O295" s="41"/>
      <c r="P295" s="209">
        <f>O295*H295</f>
        <v>0</v>
      </c>
      <c r="Q295" s="209">
        <v>0</v>
      </c>
      <c r="R295" s="209">
        <f>Q295*H295</f>
        <v>0</v>
      </c>
      <c r="S295" s="209">
        <v>3.7999999999999999E-2</v>
      </c>
      <c r="T295" s="210">
        <f>S295*H295</f>
        <v>0.70679999999999998</v>
      </c>
      <c r="AR295" s="23" t="s">
        <v>148</v>
      </c>
      <c r="AT295" s="23" t="s">
        <v>143</v>
      </c>
      <c r="AU295" s="23" t="s">
        <v>83</v>
      </c>
      <c r="AY295" s="23" t="s">
        <v>140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23" t="s">
        <v>83</v>
      </c>
      <c r="BK295" s="211">
        <f>ROUND(I295*H295,0)</f>
        <v>0</v>
      </c>
      <c r="BL295" s="23" t="s">
        <v>148</v>
      </c>
      <c r="BM295" s="23" t="s">
        <v>538</v>
      </c>
    </row>
    <row r="296" spans="2:65" s="12" customFormat="1" ht="13.5">
      <c r="B296" s="212"/>
      <c r="C296" s="213"/>
      <c r="D296" s="214" t="s">
        <v>150</v>
      </c>
      <c r="E296" s="215" t="s">
        <v>22</v>
      </c>
      <c r="F296" s="216" t="s">
        <v>539</v>
      </c>
      <c r="G296" s="213"/>
      <c r="H296" s="217">
        <v>18.600000000000001</v>
      </c>
      <c r="I296" s="218"/>
      <c r="J296" s="213"/>
      <c r="K296" s="213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150</v>
      </c>
      <c r="AU296" s="223" t="s">
        <v>83</v>
      </c>
      <c r="AV296" s="12" t="s">
        <v>83</v>
      </c>
      <c r="AW296" s="12" t="s">
        <v>36</v>
      </c>
      <c r="AX296" s="12" t="s">
        <v>73</v>
      </c>
      <c r="AY296" s="223" t="s">
        <v>140</v>
      </c>
    </row>
    <row r="297" spans="2:65" s="1" customFormat="1" ht="16.5" customHeight="1">
      <c r="B297" s="40"/>
      <c r="C297" s="200" t="s">
        <v>540</v>
      </c>
      <c r="D297" s="200" t="s">
        <v>143</v>
      </c>
      <c r="E297" s="201" t="s">
        <v>541</v>
      </c>
      <c r="F297" s="202" t="s">
        <v>542</v>
      </c>
      <c r="G297" s="203" t="s">
        <v>171</v>
      </c>
      <c r="H297" s="204">
        <v>16</v>
      </c>
      <c r="I297" s="205"/>
      <c r="J297" s="206">
        <f>ROUND(I297*H297,0)</f>
        <v>0</v>
      </c>
      <c r="K297" s="202" t="s">
        <v>147</v>
      </c>
      <c r="L297" s="60"/>
      <c r="M297" s="207" t="s">
        <v>22</v>
      </c>
      <c r="N297" s="208" t="s">
        <v>45</v>
      </c>
      <c r="O297" s="41"/>
      <c r="P297" s="209">
        <f>O297*H297</f>
        <v>0</v>
      </c>
      <c r="Q297" s="209">
        <v>0</v>
      </c>
      <c r="R297" s="209">
        <f>Q297*H297</f>
        <v>0</v>
      </c>
      <c r="S297" s="209">
        <v>5.5E-2</v>
      </c>
      <c r="T297" s="210">
        <f>S297*H297</f>
        <v>0.88</v>
      </c>
      <c r="AR297" s="23" t="s">
        <v>148</v>
      </c>
      <c r="AT297" s="23" t="s">
        <v>143</v>
      </c>
      <c r="AU297" s="23" t="s">
        <v>83</v>
      </c>
      <c r="AY297" s="23" t="s">
        <v>140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23" t="s">
        <v>83</v>
      </c>
      <c r="BK297" s="211">
        <f>ROUND(I297*H297,0)</f>
        <v>0</v>
      </c>
      <c r="BL297" s="23" t="s">
        <v>148</v>
      </c>
      <c r="BM297" s="23" t="s">
        <v>543</v>
      </c>
    </row>
    <row r="298" spans="2:65" s="12" customFormat="1" ht="13.5">
      <c r="B298" s="212"/>
      <c r="C298" s="213"/>
      <c r="D298" s="214" t="s">
        <v>150</v>
      </c>
      <c r="E298" s="215" t="s">
        <v>22</v>
      </c>
      <c r="F298" s="216" t="s">
        <v>544</v>
      </c>
      <c r="G298" s="213"/>
      <c r="H298" s="217">
        <v>16</v>
      </c>
      <c r="I298" s="218"/>
      <c r="J298" s="213"/>
      <c r="K298" s="213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150</v>
      </c>
      <c r="AU298" s="223" t="s">
        <v>83</v>
      </c>
      <c r="AV298" s="12" t="s">
        <v>83</v>
      </c>
      <c r="AW298" s="12" t="s">
        <v>36</v>
      </c>
      <c r="AX298" s="12" t="s">
        <v>73</v>
      </c>
      <c r="AY298" s="223" t="s">
        <v>140</v>
      </c>
    </row>
    <row r="299" spans="2:65" s="1" customFormat="1" ht="16.5" customHeight="1">
      <c r="B299" s="40"/>
      <c r="C299" s="200" t="s">
        <v>545</v>
      </c>
      <c r="D299" s="200" t="s">
        <v>143</v>
      </c>
      <c r="E299" s="201" t="s">
        <v>546</v>
      </c>
      <c r="F299" s="202" t="s">
        <v>547</v>
      </c>
      <c r="G299" s="203" t="s">
        <v>154</v>
      </c>
      <c r="H299" s="204">
        <v>3.2</v>
      </c>
      <c r="I299" s="205"/>
      <c r="J299" s="206">
        <f>ROUND(I299*H299,0)</f>
        <v>0</v>
      </c>
      <c r="K299" s="202" t="s">
        <v>147</v>
      </c>
      <c r="L299" s="60"/>
      <c r="M299" s="207" t="s">
        <v>22</v>
      </c>
      <c r="N299" s="208" t="s">
        <v>45</v>
      </c>
      <c r="O299" s="41"/>
      <c r="P299" s="209">
        <f>O299*H299</f>
        <v>0</v>
      </c>
      <c r="Q299" s="209">
        <v>9.6000000000000002E-4</v>
      </c>
      <c r="R299" s="209">
        <f>Q299*H299</f>
        <v>3.0720000000000001E-3</v>
      </c>
      <c r="S299" s="209">
        <v>3.1E-2</v>
      </c>
      <c r="T299" s="210">
        <f>S299*H299</f>
        <v>9.920000000000001E-2</v>
      </c>
      <c r="AR299" s="23" t="s">
        <v>148</v>
      </c>
      <c r="AT299" s="23" t="s">
        <v>143</v>
      </c>
      <c r="AU299" s="23" t="s">
        <v>83</v>
      </c>
      <c r="AY299" s="23" t="s">
        <v>140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23" t="s">
        <v>83</v>
      </c>
      <c r="BK299" s="211">
        <f>ROUND(I299*H299,0)</f>
        <v>0</v>
      </c>
      <c r="BL299" s="23" t="s">
        <v>148</v>
      </c>
      <c r="BM299" s="23" t="s">
        <v>548</v>
      </c>
    </row>
    <row r="300" spans="2:65" s="12" customFormat="1" ht="13.5">
      <c r="B300" s="212"/>
      <c r="C300" s="213"/>
      <c r="D300" s="214" t="s">
        <v>150</v>
      </c>
      <c r="E300" s="215" t="s">
        <v>22</v>
      </c>
      <c r="F300" s="216" t="s">
        <v>549</v>
      </c>
      <c r="G300" s="213"/>
      <c r="H300" s="217">
        <v>3.2</v>
      </c>
      <c r="I300" s="218"/>
      <c r="J300" s="213"/>
      <c r="K300" s="213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150</v>
      </c>
      <c r="AU300" s="223" t="s">
        <v>83</v>
      </c>
      <c r="AV300" s="12" t="s">
        <v>83</v>
      </c>
      <c r="AW300" s="12" t="s">
        <v>36</v>
      </c>
      <c r="AX300" s="12" t="s">
        <v>73</v>
      </c>
      <c r="AY300" s="223" t="s">
        <v>140</v>
      </c>
    </row>
    <row r="301" spans="2:65" s="1" customFormat="1" ht="16.5" customHeight="1">
      <c r="B301" s="40"/>
      <c r="C301" s="200" t="s">
        <v>550</v>
      </c>
      <c r="D301" s="200" t="s">
        <v>143</v>
      </c>
      <c r="E301" s="201" t="s">
        <v>551</v>
      </c>
      <c r="F301" s="202" t="s">
        <v>552</v>
      </c>
      <c r="G301" s="203" t="s">
        <v>161</v>
      </c>
      <c r="H301" s="204">
        <v>2399.1089999999999</v>
      </c>
      <c r="I301" s="205"/>
      <c r="J301" s="206">
        <f>ROUND(I301*H301,0)</f>
        <v>0</v>
      </c>
      <c r="K301" s="202" t="s">
        <v>553</v>
      </c>
      <c r="L301" s="60"/>
      <c r="M301" s="207" t="s">
        <v>22</v>
      </c>
      <c r="N301" s="208" t="s">
        <v>45</v>
      </c>
      <c r="O301" s="41"/>
      <c r="P301" s="209">
        <f>O301*H301</f>
        <v>0</v>
      </c>
      <c r="Q301" s="209">
        <v>0</v>
      </c>
      <c r="R301" s="209">
        <f>Q301*H301</f>
        <v>0</v>
      </c>
      <c r="S301" s="209">
        <v>5.0000000000000001E-3</v>
      </c>
      <c r="T301" s="210">
        <f>S301*H301</f>
        <v>11.995545</v>
      </c>
      <c r="AR301" s="23" t="s">
        <v>148</v>
      </c>
      <c r="AT301" s="23" t="s">
        <v>143</v>
      </c>
      <c r="AU301" s="23" t="s">
        <v>83</v>
      </c>
      <c r="AY301" s="23" t="s">
        <v>140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23" t="s">
        <v>83</v>
      </c>
      <c r="BK301" s="211">
        <f>ROUND(I301*H301,0)</f>
        <v>0</v>
      </c>
      <c r="BL301" s="23" t="s">
        <v>148</v>
      </c>
      <c r="BM301" s="23" t="s">
        <v>554</v>
      </c>
    </row>
    <row r="302" spans="2:65" s="12" customFormat="1" ht="13.5">
      <c r="B302" s="212"/>
      <c r="C302" s="213"/>
      <c r="D302" s="214" t="s">
        <v>150</v>
      </c>
      <c r="E302" s="215" t="s">
        <v>22</v>
      </c>
      <c r="F302" s="216" t="s">
        <v>555</v>
      </c>
      <c r="G302" s="213"/>
      <c r="H302" s="217">
        <v>152.69999999999999</v>
      </c>
      <c r="I302" s="218"/>
      <c r="J302" s="213"/>
      <c r="K302" s="213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150</v>
      </c>
      <c r="AU302" s="223" t="s">
        <v>83</v>
      </c>
      <c r="AV302" s="12" t="s">
        <v>83</v>
      </c>
      <c r="AW302" s="12" t="s">
        <v>36</v>
      </c>
      <c r="AX302" s="12" t="s">
        <v>73</v>
      </c>
      <c r="AY302" s="223" t="s">
        <v>140</v>
      </c>
    </row>
    <row r="303" spans="2:65" s="12" customFormat="1" ht="13.5">
      <c r="B303" s="212"/>
      <c r="C303" s="213"/>
      <c r="D303" s="214" t="s">
        <v>150</v>
      </c>
      <c r="E303" s="215" t="s">
        <v>22</v>
      </c>
      <c r="F303" s="216" t="s">
        <v>556</v>
      </c>
      <c r="G303" s="213"/>
      <c r="H303" s="217">
        <v>14.622</v>
      </c>
      <c r="I303" s="218"/>
      <c r="J303" s="213"/>
      <c r="K303" s="213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150</v>
      </c>
      <c r="AU303" s="223" t="s">
        <v>83</v>
      </c>
      <c r="AV303" s="12" t="s">
        <v>83</v>
      </c>
      <c r="AW303" s="12" t="s">
        <v>36</v>
      </c>
      <c r="AX303" s="12" t="s">
        <v>73</v>
      </c>
      <c r="AY303" s="223" t="s">
        <v>140</v>
      </c>
    </row>
    <row r="304" spans="2:65" s="12" customFormat="1" ht="13.5">
      <c r="B304" s="212"/>
      <c r="C304" s="213"/>
      <c r="D304" s="214" t="s">
        <v>150</v>
      </c>
      <c r="E304" s="215" t="s">
        <v>22</v>
      </c>
      <c r="F304" s="216" t="s">
        <v>424</v>
      </c>
      <c r="G304" s="213"/>
      <c r="H304" s="217">
        <v>2231.7869999999998</v>
      </c>
      <c r="I304" s="218"/>
      <c r="J304" s="213"/>
      <c r="K304" s="213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150</v>
      </c>
      <c r="AU304" s="223" t="s">
        <v>83</v>
      </c>
      <c r="AV304" s="12" t="s">
        <v>83</v>
      </c>
      <c r="AW304" s="12" t="s">
        <v>36</v>
      </c>
      <c r="AX304" s="12" t="s">
        <v>73</v>
      </c>
      <c r="AY304" s="223" t="s">
        <v>140</v>
      </c>
    </row>
    <row r="305" spans="2:65" s="11" customFormat="1" ht="29.85" customHeight="1">
      <c r="B305" s="184"/>
      <c r="C305" s="185"/>
      <c r="D305" s="186" t="s">
        <v>72</v>
      </c>
      <c r="E305" s="198" t="s">
        <v>557</v>
      </c>
      <c r="F305" s="198" t="s">
        <v>558</v>
      </c>
      <c r="G305" s="185"/>
      <c r="H305" s="185"/>
      <c r="I305" s="188"/>
      <c r="J305" s="199">
        <f>BK305</f>
        <v>0</v>
      </c>
      <c r="K305" s="185"/>
      <c r="L305" s="190"/>
      <c r="M305" s="191"/>
      <c r="N305" s="192"/>
      <c r="O305" s="192"/>
      <c r="P305" s="193">
        <f>SUM(P306:P313)</f>
        <v>0</v>
      </c>
      <c r="Q305" s="192"/>
      <c r="R305" s="193">
        <f>SUM(R306:R313)</f>
        <v>0</v>
      </c>
      <c r="S305" s="192"/>
      <c r="T305" s="194">
        <f>SUM(T306:T313)</f>
        <v>0</v>
      </c>
      <c r="AR305" s="195" t="s">
        <v>10</v>
      </c>
      <c r="AT305" s="196" t="s">
        <v>72</v>
      </c>
      <c r="AU305" s="196" t="s">
        <v>10</v>
      </c>
      <c r="AY305" s="195" t="s">
        <v>140</v>
      </c>
      <c r="BK305" s="197">
        <f>SUM(BK306:BK313)</f>
        <v>0</v>
      </c>
    </row>
    <row r="306" spans="2:65" s="1" customFormat="1" ht="25.5" customHeight="1">
      <c r="B306" s="40"/>
      <c r="C306" s="200" t="s">
        <v>559</v>
      </c>
      <c r="D306" s="200" t="s">
        <v>143</v>
      </c>
      <c r="E306" s="201" t="s">
        <v>560</v>
      </c>
      <c r="F306" s="202" t="s">
        <v>561</v>
      </c>
      <c r="G306" s="203" t="s">
        <v>562</v>
      </c>
      <c r="H306" s="204">
        <v>18.834</v>
      </c>
      <c r="I306" s="205"/>
      <c r="J306" s="206">
        <f>ROUND(I306*H306,0)</f>
        <v>0</v>
      </c>
      <c r="K306" s="202" t="s">
        <v>147</v>
      </c>
      <c r="L306" s="60"/>
      <c r="M306" s="207" t="s">
        <v>22</v>
      </c>
      <c r="N306" s="208" t="s">
        <v>45</v>
      </c>
      <c r="O306" s="41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AR306" s="23" t="s">
        <v>148</v>
      </c>
      <c r="AT306" s="23" t="s">
        <v>143</v>
      </c>
      <c r="AU306" s="23" t="s">
        <v>83</v>
      </c>
      <c r="AY306" s="23" t="s">
        <v>140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23" t="s">
        <v>83</v>
      </c>
      <c r="BK306" s="211">
        <f>ROUND(I306*H306,0)</f>
        <v>0</v>
      </c>
      <c r="BL306" s="23" t="s">
        <v>148</v>
      </c>
      <c r="BM306" s="23" t="s">
        <v>563</v>
      </c>
    </row>
    <row r="307" spans="2:65" s="1" customFormat="1" ht="16.5" customHeight="1">
      <c r="B307" s="40"/>
      <c r="C307" s="200" t="s">
        <v>564</v>
      </c>
      <c r="D307" s="200" t="s">
        <v>143</v>
      </c>
      <c r="E307" s="201" t="s">
        <v>565</v>
      </c>
      <c r="F307" s="202" t="s">
        <v>566</v>
      </c>
      <c r="G307" s="203" t="s">
        <v>154</v>
      </c>
      <c r="H307" s="204">
        <v>24</v>
      </c>
      <c r="I307" s="205"/>
      <c r="J307" s="206">
        <f>ROUND(I307*H307,0)</f>
        <v>0</v>
      </c>
      <c r="K307" s="202" t="s">
        <v>147</v>
      </c>
      <c r="L307" s="60"/>
      <c r="M307" s="207" t="s">
        <v>22</v>
      </c>
      <c r="N307" s="208" t="s">
        <v>45</v>
      </c>
      <c r="O307" s="41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AR307" s="23" t="s">
        <v>148</v>
      </c>
      <c r="AT307" s="23" t="s">
        <v>143</v>
      </c>
      <c r="AU307" s="23" t="s">
        <v>83</v>
      </c>
      <c r="AY307" s="23" t="s">
        <v>140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23" t="s">
        <v>83</v>
      </c>
      <c r="BK307" s="211">
        <f>ROUND(I307*H307,0)</f>
        <v>0</v>
      </c>
      <c r="BL307" s="23" t="s">
        <v>148</v>
      </c>
      <c r="BM307" s="23" t="s">
        <v>567</v>
      </c>
    </row>
    <row r="308" spans="2:65" s="1" customFormat="1" ht="16.5" customHeight="1">
      <c r="B308" s="40"/>
      <c r="C308" s="200" t="s">
        <v>568</v>
      </c>
      <c r="D308" s="200" t="s">
        <v>143</v>
      </c>
      <c r="E308" s="201" t="s">
        <v>569</v>
      </c>
      <c r="F308" s="202" t="s">
        <v>570</v>
      </c>
      <c r="G308" s="203" t="s">
        <v>154</v>
      </c>
      <c r="H308" s="204">
        <v>120</v>
      </c>
      <c r="I308" s="205"/>
      <c r="J308" s="206">
        <f>ROUND(I308*H308,0)</f>
        <v>0</v>
      </c>
      <c r="K308" s="202" t="s">
        <v>147</v>
      </c>
      <c r="L308" s="60"/>
      <c r="M308" s="207" t="s">
        <v>22</v>
      </c>
      <c r="N308" s="208" t="s">
        <v>45</v>
      </c>
      <c r="O308" s="41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AR308" s="23" t="s">
        <v>148</v>
      </c>
      <c r="AT308" s="23" t="s">
        <v>143</v>
      </c>
      <c r="AU308" s="23" t="s">
        <v>83</v>
      </c>
      <c r="AY308" s="23" t="s">
        <v>140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23" t="s">
        <v>83</v>
      </c>
      <c r="BK308" s="211">
        <f>ROUND(I308*H308,0)</f>
        <v>0</v>
      </c>
      <c r="BL308" s="23" t="s">
        <v>148</v>
      </c>
      <c r="BM308" s="23" t="s">
        <v>571</v>
      </c>
    </row>
    <row r="309" spans="2:65" s="12" customFormat="1" ht="13.5">
      <c r="B309" s="212"/>
      <c r="C309" s="213"/>
      <c r="D309" s="214" t="s">
        <v>150</v>
      </c>
      <c r="E309" s="215" t="s">
        <v>22</v>
      </c>
      <c r="F309" s="216" t="s">
        <v>572</v>
      </c>
      <c r="G309" s="213"/>
      <c r="H309" s="217">
        <v>120</v>
      </c>
      <c r="I309" s="218"/>
      <c r="J309" s="213"/>
      <c r="K309" s="213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150</v>
      </c>
      <c r="AU309" s="223" t="s">
        <v>83</v>
      </c>
      <c r="AV309" s="12" t="s">
        <v>83</v>
      </c>
      <c r="AW309" s="12" t="s">
        <v>36</v>
      </c>
      <c r="AX309" s="12" t="s">
        <v>73</v>
      </c>
      <c r="AY309" s="223" t="s">
        <v>140</v>
      </c>
    </row>
    <row r="310" spans="2:65" s="1" customFormat="1" ht="25.5" customHeight="1">
      <c r="B310" s="40"/>
      <c r="C310" s="200" t="s">
        <v>573</v>
      </c>
      <c r="D310" s="200" t="s">
        <v>143</v>
      </c>
      <c r="E310" s="201" t="s">
        <v>574</v>
      </c>
      <c r="F310" s="202" t="s">
        <v>575</v>
      </c>
      <c r="G310" s="203" t="s">
        <v>562</v>
      </c>
      <c r="H310" s="204">
        <v>18.834</v>
      </c>
      <c r="I310" s="205"/>
      <c r="J310" s="206">
        <f>ROUND(I310*H310,0)</f>
        <v>0</v>
      </c>
      <c r="K310" s="202" t="s">
        <v>147</v>
      </c>
      <c r="L310" s="60"/>
      <c r="M310" s="207" t="s">
        <v>22</v>
      </c>
      <c r="N310" s="208" t="s">
        <v>45</v>
      </c>
      <c r="O310" s="41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AR310" s="23" t="s">
        <v>148</v>
      </c>
      <c r="AT310" s="23" t="s">
        <v>143</v>
      </c>
      <c r="AU310" s="23" t="s">
        <v>83</v>
      </c>
      <c r="AY310" s="23" t="s">
        <v>140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23" t="s">
        <v>83</v>
      </c>
      <c r="BK310" s="211">
        <f>ROUND(I310*H310,0)</f>
        <v>0</v>
      </c>
      <c r="BL310" s="23" t="s">
        <v>148</v>
      </c>
      <c r="BM310" s="23" t="s">
        <v>576</v>
      </c>
    </row>
    <row r="311" spans="2:65" s="1" customFormat="1" ht="25.5" customHeight="1">
      <c r="B311" s="40"/>
      <c r="C311" s="200" t="s">
        <v>577</v>
      </c>
      <c r="D311" s="200" t="s">
        <v>143</v>
      </c>
      <c r="E311" s="201" t="s">
        <v>578</v>
      </c>
      <c r="F311" s="202" t="s">
        <v>579</v>
      </c>
      <c r="G311" s="203" t="s">
        <v>562</v>
      </c>
      <c r="H311" s="204">
        <v>357.846</v>
      </c>
      <c r="I311" s="205"/>
      <c r="J311" s="206">
        <f>ROUND(I311*H311,0)</f>
        <v>0</v>
      </c>
      <c r="K311" s="202" t="s">
        <v>147</v>
      </c>
      <c r="L311" s="60"/>
      <c r="M311" s="207" t="s">
        <v>22</v>
      </c>
      <c r="N311" s="208" t="s">
        <v>45</v>
      </c>
      <c r="O311" s="41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AR311" s="23" t="s">
        <v>148</v>
      </c>
      <c r="AT311" s="23" t="s">
        <v>143</v>
      </c>
      <c r="AU311" s="23" t="s">
        <v>83</v>
      </c>
      <c r="AY311" s="23" t="s">
        <v>140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23" t="s">
        <v>83</v>
      </c>
      <c r="BK311" s="211">
        <f>ROUND(I311*H311,0)</f>
        <v>0</v>
      </c>
      <c r="BL311" s="23" t="s">
        <v>148</v>
      </c>
      <c r="BM311" s="23" t="s">
        <v>580</v>
      </c>
    </row>
    <row r="312" spans="2:65" s="12" customFormat="1" ht="13.5">
      <c r="B312" s="212"/>
      <c r="C312" s="213"/>
      <c r="D312" s="214" t="s">
        <v>150</v>
      </c>
      <c r="E312" s="213"/>
      <c r="F312" s="216" t="s">
        <v>581</v>
      </c>
      <c r="G312" s="213"/>
      <c r="H312" s="217">
        <v>357.846</v>
      </c>
      <c r="I312" s="218"/>
      <c r="J312" s="213"/>
      <c r="K312" s="213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150</v>
      </c>
      <c r="AU312" s="223" t="s">
        <v>83</v>
      </c>
      <c r="AV312" s="12" t="s">
        <v>83</v>
      </c>
      <c r="AW312" s="12" t="s">
        <v>6</v>
      </c>
      <c r="AX312" s="12" t="s">
        <v>10</v>
      </c>
      <c r="AY312" s="223" t="s">
        <v>140</v>
      </c>
    </row>
    <row r="313" spans="2:65" s="1" customFormat="1" ht="25.5" customHeight="1">
      <c r="B313" s="40"/>
      <c r="C313" s="200" t="s">
        <v>582</v>
      </c>
      <c r="D313" s="200" t="s">
        <v>143</v>
      </c>
      <c r="E313" s="201" t="s">
        <v>583</v>
      </c>
      <c r="F313" s="202" t="s">
        <v>584</v>
      </c>
      <c r="G313" s="203" t="s">
        <v>562</v>
      </c>
      <c r="H313" s="204">
        <v>18.834</v>
      </c>
      <c r="I313" s="205"/>
      <c r="J313" s="206">
        <f>ROUND(I313*H313,0)</f>
        <v>0</v>
      </c>
      <c r="K313" s="202" t="s">
        <v>147</v>
      </c>
      <c r="L313" s="60"/>
      <c r="M313" s="207" t="s">
        <v>22</v>
      </c>
      <c r="N313" s="208" t="s">
        <v>45</v>
      </c>
      <c r="O313" s="41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AR313" s="23" t="s">
        <v>148</v>
      </c>
      <c r="AT313" s="23" t="s">
        <v>143</v>
      </c>
      <c r="AU313" s="23" t="s">
        <v>83</v>
      </c>
      <c r="AY313" s="23" t="s">
        <v>140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23" t="s">
        <v>83</v>
      </c>
      <c r="BK313" s="211">
        <f>ROUND(I313*H313,0)</f>
        <v>0</v>
      </c>
      <c r="BL313" s="23" t="s">
        <v>148</v>
      </c>
      <c r="BM313" s="23" t="s">
        <v>585</v>
      </c>
    </row>
    <row r="314" spans="2:65" s="11" customFormat="1" ht="29.85" customHeight="1">
      <c r="B314" s="184"/>
      <c r="C314" s="185"/>
      <c r="D314" s="186" t="s">
        <v>72</v>
      </c>
      <c r="E314" s="198" t="s">
        <v>586</v>
      </c>
      <c r="F314" s="198" t="s">
        <v>587</v>
      </c>
      <c r="G314" s="185"/>
      <c r="H314" s="185"/>
      <c r="I314" s="188"/>
      <c r="J314" s="199">
        <f>BK314</f>
        <v>0</v>
      </c>
      <c r="K314" s="185"/>
      <c r="L314" s="190"/>
      <c r="M314" s="191"/>
      <c r="N314" s="192"/>
      <c r="O314" s="192"/>
      <c r="P314" s="193">
        <f>P315</f>
        <v>0</v>
      </c>
      <c r="Q314" s="192"/>
      <c r="R314" s="193">
        <f>R315</f>
        <v>0</v>
      </c>
      <c r="S314" s="192"/>
      <c r="T314" s="194">
        <f>T315</f>
        <v>0</v>
      </c>
      <c r="AR314" s="195" t="s">
        <v>10</v>
      </c>
      <c r="AT314" s="196" t="s">
        <v>72</v>
      </c>
      <c r="AU314" s="196" t="s">
        <v>10</v>
      </c>
      <c r="AY314" s="195" t="s">
        <v>140</v>
      </c>
      <c r="BK314" s="197">
        <f>BK315</f>
        <v>0</v>
      </c>
    </row>
    <row r="315" spans="2:65" s="1" customFormat="1" ht="16.5" customHeight="1">
      <c r="B315" s="40"/>
      <c r="C315" s="200" t="s">
        <v>588</v>
      </c>
      <c r="D315" s="200" t="s">
        <v>143</v>
      </c>
      <c r="E315" s="201" t="s">
        <v>589</v>
      </c>
      <c r="F315" s="202" t="s">
        <v>590</v>
      </c>
      <c r="G315" s="203" t="s">
        <v>562</v>
      </c>
      <c r="H315" s="204">
        <v>64.415000000000006</v>
      </c>
      <c r="I315" s="205"/>
      <c r="J315" s="206">
        <f>ROUND(I315*H315,0)</f>
        <v>0</v>
      </c>
      <c r="K315" s="202" t="s">
        <v>147</v>
      </c>
      <c r="L315" s="60"/>
      <c r="M315" s="207" t="s">
        <v>22</v>
      </c>
      <c r="N315" s="208" t="s">
        <v>45</v>
      </c>
      <c r="O315" s="41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AR315" s="23" t="s">
        <v>148</v>
      </c>
      <c r="AT315" s="23" t="s">
        <v>143</v>
      </c>
      <c r="AU315" s="23" t="s">
        <v>83</v>
      </c>
      <c r="AY315" s="23" t="s">
        <v>140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23" t="s">
        <v>83</v>
      </c>
      <c r="BK315" s="211">
        <f>ROUND(I315*H315,0)</f>
        <v>0</v>
      </c>
      <c r="BL315" s="23" t="s">
        <v>148</v>
      </c>
      <c r="BM315" s="23" t="s">
        <v>591</v>
      </c>
    </row>
    <row r="316" spans="2:65" s="11" customFormat="1" ht="37.35" customHeight="1">
      <c r="B316" s="184"/>
      <c r="C316" s="185"/>
      <c r="D316" s="186" t="s">
        <v>72</v>
      </c>
      <c r="E316" s="187" t="s">
        <v>592</v>
      </c>
      <c r="F316" s="187" t="s">
        <v>593</v>
      </c>
      <c r="G316" s="185"/>
      <c r="H316" s="185"/>
      <c r="I316" s="188"/>
      <c r="J316" s="189">
        <f>BK316</f>
        <v>0</v>
      </c>
      <c r="K316" s="185"/>
      <c r="L316" s="190"/>
      <c r="M316" s="191"/>
      <c r="N316" s="192"/>
      <c r="O316" s="192"/>
      <c r="P316" s="193">
        <f>P317+P327+P346+P362+P388+P402+P410</f>
        <v>0</v>
      </c>
      <c r="Q316" s="192"/>
      <c r="R316" s="193">
        <f>R317+R327+R346+R362+R388+R402+R410</f>
        <v>13.563925519999998</v>
      </c>
      <c r="S316" s="192"/>
      <c r="T316" s="194">
        <f>T317+T327+T346+T362+T388+T402+T410</f>
        <v>5.1521792</v>
      </c>
      <c r="AR316" s="195" t="s">
        <v>83</v>
      </c>
      <c r="AT316" s="196" t="s">
        <v>72</v>
      </c>
      <c r="AU316" s="196" t="s">
        <v>73</v>
      </c>
      <c r="AY316" s="195" t="s">
        <v>140</v>
      </c>
      <c r="BK316" s="197">
        <f>BK317+BK327+BK346+BK362+BK388+BK402+BK410</f>
        <v>0</v>
      </c>
    </row>
    <row r="317" spans="2:65" s="11" customFormat="1" ht="19.899999999999999" customHeight="1">
      <c r="B317" s="184"/>
      <c r="C317" s="185"/>
      <c r="D317" s="186" t="s">
        <v>72</v>
      </c>
      <c r="E317" s="198" t="s">
        <v>594</v>
      </c>
      <c r="F317" s="198" t="s">
        <v>595</v>
      </c>
      <c r="G317" s="185"/>
      <c r="H317" s="185"/>
      <c r="I317" s="188"/>
      <c r="J317" s="199">
        <f>BK317</f>
        <v>0</v>
      </c>
      <c r="K317" s="185"/>
      <c r="L317" s="190"/>
      <c r="M317" s="191"/>
      <c r="N317" s="192"/>
      <c r="O317" s="192"/>
      <c r="P317" s="193">
        <f>SUM(P318:P326)</f>
        <v>0</v>
      </c>
      <c r="Q317" s="192"/>
      <c r="R317" s="193">
        <f>SUM(R318:R326)</f>
        <v>0.96263999999999994</v>
      </c>
      <c r="S317" s="192"/>
      <c r="T317" s="194">
        <f>SUM(T318:T326)</f>
        <v>0</v>
      </c>
      <c r="AR317" s="195" t="s">
        <v>83</v>
      </c>
      <c r="AT317" s="196" t="s">
        <v>72</v>
      </c>
      <c r="AU317" s="196" t="s">
        <v>10</v>
      </c>
      <c r="AY317" s="195" t="s">
        <v>140</v>
      </c>
      <c r="BK317" s="197">
        <f>SUM(BK318:BK326)</f>
        <v>0</v>
      </c>
    </row>
    <row r="318" spans="2:65" s="1" customFormat="1" ht="38.25" customHeight="1">
      <c r="B318" s="40"/>
      <c r="C318" s="200" t="s">
        <v>596</v>
      </c>
      <c r="D318" s="200" t="s">
        <v>143</v>
      </c>
      <c r="E318" s="201" t="s">
        <v>597</v>
      </c>
      <c r="F318" s="202" t="s">
        <v>598</v>
      </c>
      <c r="G318" s="203" t="s">
        <v>161</v>
      </c>
      <c r="H318" s="204">
        <v>191.29599999999999</v>
      </c>
      <c r="I318" s="205"/>
      <c r="J318" s="206">
        <f>ROUND(I318*H318,0)</f>
        <v>0</v>
      </c>
      <c r="K318" s="202" t="s">
        <v>22</v>
      </c>
      <c r="L318" s="60"/>
      <c r="M318" s="207" t="s">
        <v>22</v>
      </c>
      <c r="N318" s="208" t="s">
        <v>45</v>
      </c>
      <c r="O318" s="41"/>
      <c r="P318" s="209">
        <f>O318*H318</f>
        <v>0</v>
      </c>
      <c r="Q318" s="209">
        <v>4.4999999999999997E-3</v>
      </c>
      <c r="R318" s="209">
        <f>Q318*H318</f>
        <v>0.86083199999999993</v>
      </c>
      <c r="S318" s="209">
        <v>0</v>
      </c>
      <c r="T318" s="210">
        <f>S318*H318</f>
        <v>0</v>
      </c>
      <c r="AR318" s="23" t="s">
        <v>222</v>
      </c>
      <c r="AT318" s="23" t="s">
        <v>143</v>
      </c>
      <c r="AU318" s="23" t="s">
        <v>83</v>
      </c>
      <c r="AY318" s="23" t="s">
        <v>140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23" t="s">
        <v>83</v>
      </c>
      <c r="BK318" s="211">
        <f>ROUND(I318*H318,0)</f>
        <v>0</v>
      </c>
      <c r="BL318" s="23" t="s">
        <v>222</v>
      </c>
      <c r="BM318" s="23" t="s">
        <v>599</v>
      </c>
    </row>
    <row r="319" spans="2:65" s="12" customFormat="1" ht="13.5">
      <c r="B319" s="212"/>
      <c r="C319" s="213"/>
      <c r="D319" s="214" t="s">
        <v>150</v>
      </c>
      <c r="E319" s="215" t="s">
        <v>22</v>
      </c>
      <c r="F319" s="216" t="s">
        <v>434</v>
      </c>
      <c r="G319" s="213"/>
      <c r="H319" s="217">
        <v>191.29599999999999</v>
      </c>
      <c r="I319" s="218"/>
      <c r="J319" s="213"/>
      <c r="K319" s="213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150</v>
      </c>
      <c r="AU319" s="223" t="s">
        <v>83</v>
      </c>
      <c r="AV319" s="12" t="s">
        <v>83</v>
      </c>
      <c r="AW319" s="12" t="s">
        <v>36</v>
      </c>
      <c r="AX319" s="12" t="s">
        <v>73</v>
      </c>
      <c r="AY319" s="223" t="s">
        <v>140</v>
      </c>
    </row>
    <row r="320" spans="2:65" s="1" customFormat="1" ht="38.25" customHeight="1">
      <c r="B320" s="40"/>
      <c r="C320" s="200" t="s">
        <v>600</v>
      </c>
      <c r="D320" s="200" t="s">
        <v>143</v>
      </c>
      <c r="E320" s="201" t="s">
        <v>601</v>
      </c>
      <c r="F320" s="202" t="s">
        <v>602</v>
      </c>
      <c r="G320" s="203" t="s">
        <v>161</v>
      </c>
      <c r="H320" s="204">
        <v>22.623999999999999</v>
      </c>
      <c r="I320" s="205"/>
      <c r="J320" s="206">
        <f>ROUND(I320*H320,0)</f>
        <v>0</v>
      </c>
      <c r="K320" s="202" t="s">
        <v>22</v>
      </c>
      <c r="L320" s="60"/>
      <c r="M320" s="207" t="s">
        <v>22</v>
      </c>
      <c r="N320" s="208" t="s">
        <v>45</v>
      </c>
      <c r="O320" s="41"/>
      <c r="P320" s="209">
        <f>O320*H320</f>
        <v>0</v>
      </c>
      <c r="Q320" s="209">
        <v>4.4999999999999997E-3</v>
      </c>
      <c r="R320" s="209">
        <f>Q320*H320</f>
        <v>0.10180799999999998</v>
      </c>
      <c r="S320" s="209">
        <v>0</v>
      </c>
      <c r="T320" s="210">
        <f>S320*H320</f>
        <v>0</v>
      </c>
      <c r="AR320" s="23" t="s">
        <v>222</v>
      </c>
      <c r="AT320" s="23" t="s">
        <v>143</v>
      </c>
      <c r="AU320" s="23" t="s">
        <v>83</v>
      </c>
      <c r="AY320" s="23" t="s">
        <v>140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23" t="s">
        <v>83</v>
      </c>
      <c r="BK320" s="211">
        <f>ROUND(I320*H320,0)</f>
        <v>0</v>
      </c>
      <c r="BL320" s="23" t="s">
        <v>222</v>
      </c>
      <c r="BM320" s="23" t="s">
        <v>603</v>
      </c>
    </row>
    <row r="321" spans="2:65" s="12" customFormat="1" ht="13.5">
      <c r="B321" s="212"/>
      <c r="C321" s="213"/>
      <c r="D321" s="214" t="s">
        <v>150</v>
      </c>
      <c r="E321" s="215" t="s">
        <v>22</v>
      </c>
      <c r="F321" s="216" t="s">
        <v>604</v>
      </c>
      <c r="G321" s="213"/>
      <c r="H321" s="217">
        <v>22.623999999999999</v>
      </c>
      <c r="I321" s="218"/>
      <c r="J321" s="213"/>
      <c r="K321" s="213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150</v>
      </c>
      <c r="AU321" s="223" t="s">
        <v>83</v>
      </c>
      <c r="AV321" s="12" t="s">
        <v>83</v>
      </c>
      <c r="AW321" s="12" t="s">
        <v>36</v>
      </c>
      <c r="AX321" s="12" t="s">
        <v>73</v>
      </c>
      <c r="AY321" s="223" t="s">
        <v>140</v>
      </c>
    </row>
    <row r="322" spans="2:65" s="1" customFormat="1" ht="16.5" customHeight="1">
      <c r="B322" s="40"/>
      <c r="C322" s="200" t="s">
        <v>605</v>
      </c>
      <c r="D322" s="200" t="s">
        <v>143</v>
      </c>
      <c r="E322" s="201" t="s">
        <v>606</v>
      </c>
      <c r="F322" s="202" t="s">
        <v>607</v>
      </c>
      <c r="G322" s="203" t="s">
        <v>161</v>
      </c>
      <c r="H322" s="204">
        <v>213.92</v>
      </c>
      <c r="I322" s="205"/>
      <c r="J322" s="206">
        <f>ROUND(I322*H322,0)</f>
        <v>0</v>
      </c>
      <c r="K322" s="202" t="s">
        <v>22</v>
      </c>
      <c r="L322" s="60"/>
      <c r="M322" s="207" t="s">
        <v>22</v>
      </c>
      <c r="N322" s="208" t="s">
        <v>45</v>
      </c>
      <c r="O322" s="41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AR322" s="23" t="s">
        <v>222</v>
      </c>
      <c r="AT322" s="23" t="s">
        <v>143</v>
      </c>
      <c r="AU322" s="23" t="s">
        <v>83</v>
      </c>
      <c r="AY322" s="23" t="s">
        <v>140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23" t="s">
        <v>83</v>
      </c>
      <c r="BK322" s="211">
        <f>ROUND(I322*H322,0)</f>
        <v>0</v>
      </c>
      <c r="BL322" s="23" t="s">
        <v>222</v>
      </c>
      <c r="BM322" s="23" t="s">
        <v>608</v>
      </c>
    </row>
    <row r="323" spans="2:65" s="12" customFormat="1" ht="13.5">
      <c r="B323" s="212"/>
      <c r="C323" s="213"/>
      <c r="D323" s="214" t="s">
        <v>150</v>
      </c>
      <c r="E323" s="215" t="s">
        <v>22</v>
      </c>
      <c r="F323" s="216" t="s">
        <v>609</v>
      </c>
      <c r="G323" s="213"/>
      <c r="H323" s="217">
        <v>213.92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150</v>
      </c>
      <c r="AU323" s="223" t="s">
        <v>83</v>
      </c>
      <c r="AV323" s="12" t="s">
        <v>83</v>
      </c>
      <c r="AW323" s="12" t="s">
        <v>36</v>
      </c>
      <c r="AX323" s="12" t="s">
        <v>73</v>
      </c>
      <c r="AY323" s="223" t="s">
        <v>140</v>
      </c>
    </row>
    <row r="324" spans="2:65" s="1" customFormat="1" ht="16.5" customHeight="1">
      <c r="B324" s="40"/>
      <c r="C324" s="200" t="s">
        <v>610</v>
      </c>
      <c r="D324" s="200" t="s">
        <v>143</v>
      </c>
      <c r="E324" s="201" t="s">
        <v>611</v>
      </c>
      <c r="F324" s="202" t="s">
        <v>612</v>
      </c>
      <c r="G324" s="203" t="s">
        <v>154</v>
      </c>
      <c r="H324" s="204">
        <v>226.24</v>
      </c>
      <c r="I324" s="205"/>
      <c r="J324" s="206">
        <f>ROUND(I324*H324,0)</f>
        <v>0</v>
      </c>
      <c r="K324" s="202" t="s">
        <v>22</v>
      </c>
      <c r="L324" s="60"/>
      <c r="M324" s="207" t="s">
        <v>22</v>
      </c>
      <c r="N324" s="208" t="s">
        <v>45</v>
      </c>
      <c r="O324" s="41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AR324" s="23" t="s">
        <v>222</v>
      </c>
      <c r="AT324" s="23" t="s">
        <v>143</v>
      </c>
      <c r="AU324" s="23" t="s">
        <v>83</v>
      </c>
      <c r="AY324" s="23" t="s">
        <v>140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23" t="s">
        <v>83</v>
      </c>
      <c r="BK324" s="211">
        <f>ROUND(I324*H324,0)</f>
        <v>0</v>
      </c>
      <c r="BL324" s="23" t="s">
        <v>222</v>
      </c>
      <c r="BM324" s="23" t="s">
        <v>613</v>
      </c>
    </row>
    <row r="325" spans="2:65" s="12" customFormat="1" ht="13.5">
      <c r="B325" s="212"/>
      <c r="C325" s="213"/>
      <c r="D325" s="214" t="s">
        <v>150</v>
      </c>
      <c r="E325" s="215" t="s">
        <v>22</v>
      </c>
      <c r="F325" s="216" t="s">
        <v>614</v>
      </c>
      <c r="G325" s="213"/>
      <c r="H325" s="217">
        <v>226.24</v>
      </c>
      <c r="I325" s="218"/>
      <c r="J325" s="213"/>
      <c r="K325" s="213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150</v>
      </c>
      <c r="AU325" s="223" t="s">
        <v>83</v>
      </c>
      <c r="AV325" s="12" t="s">
        <v>83</v>
      </c>
      <c r="AW325" s="12" t="s">
        <v>36</v>
      </c>
      <c r="AX325" s="12" t="s">
        <v>73</v>
      </c>
      <c r="AY325" s="223" t="s">
        <v>140</v>
      </c>
    </row>
    <row r="326" spans="2:65" s="1" customFormat="1" ht="25.5" customHeight="1">
      <c r="B326" s="40"/>
      <c r="C326" s="200" t="s">
        <v>615</v>
      </c>
      <c r="D326" s="200" t="s">
        <v>143</v>
      </c>
      <c r="E326" s="201" t="s">
        <v>616</v>
      </c>
      <c r="F326" s="202" t="s">
        <v>617</v>
      </c>
      <c r="G326" s="203" t="s">
        <v>562</v>
      </c>
      <c r="H326" s="204">
        <v>0.96299999999999997</v>
      </c>
      <c r="I326" s="205"/>
      <c r="J326" s="206">
        <f>ROUND(I326*H326,0)</f>
        <v>0</v>
      </c>
      <c r="K326" s="202" t="s">
        <v>147</v>
      </c>
      <c r="L326" s="60"/>
      <c r="M326" s="207" t="s">
        <v>22</v>
      </c>
      <c r="N326" s="208" t="s">
        <v>45</v>
      </c>
      <c r="O326" s="41"/>
      <c r="P326" s="209">
        <f>O326*H326</f>
        <v>0</v>
      </c>
      <c r="Q326" s="209">
        <v>0</v>
      </c>
      <c r="R326" s="209">
        <f>Q326*H326</f>
        <v>0</v>
      </c>
      <c r="S326" s="209">
        <v>0</v>
      </c>
      <c r="T326" s="210">
        <f>S326*H326</f>
        <v>0</v>
      </c>
      <c r="AR326" s="23" t="s">
        <v>222</v>
      </c>
      <c r="AT326" s="23" t="s">
        <v>143</v>
      </c>
      <c r="AU326" s="23" t="s">
        <v>83</v>
      </c>
      <c r="AY326" s="23" t="s">
        <v>140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23" t="s">
        <v>83</v>
      </c>
      <c r="BK326" s="211">
        <f>ROUND(I326*H326,0)</f>
        <v>0</v>
      </c>
      <c r="BL326" s="23" t="s">
        <v>222</v>
      </c>
      <c r="BM326" s="23" t="s">
        <v>618</v>
      </c>
    </row>
    <row r="327" spans="2:65" s="11" customFormat="1" ht="29.85" customHeight="1">
      <c r="B327" s="184"/>
      <c r="C327" s="185"/>
      <c r="D327" s="186" t="s">
        <v>72</v>
      </c>
      <c r="E327" s="198" t="s">
        <v>619</v>
      </c>
      <c r="F327" s="198" t="s">
        <v>620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SUM(P328:P345)</f>
        <v>0</v>
      </c>
      <c r="Q327" s="192"/>
      <c r="R327" s="193">
        <f>SUM(R328:R345)</f>
        <v>1.6788768000000001</v>
      </c>
      <c r="S327" s="192"/>
      <c r="T327" s="194">
        <f>SUM(T328:T345)</f>
        <v>0.67713920000000005</v>
      </c>
      <c r="AR327" s="195" t="s">
        <v>83</v>
      </c>
      <c r="AT327" s="196" t="s">
        <v>72</v>
      </c>
      <c r="AU327" s="196" t="s">
        <v>10</v>
      </c>
      <c r="AY327" s="195" t="s">
        <v>140</v>
      </c>
      <c r="BK327" s="197">
        <f>SUM(BK328:BK345)</f>
        <v>0</v>
      </c>
    </row>
    <row r="328" spans="2:65" s="1" customFormat="1" ht="16.5" customHeight="1">
      <c r="B328" s="40"/>
      <c r="C328" s="200" t="s">
        <v>621</v>
      </c>
      <c r="D328" s="200" t="s">
        <v>143</v>
      </c>
      <c r="E328" s="201" t="s">
        <v>622</v>
      </c>
      <c r="F328" s="202" t="s">
        <v>623</v>
      </c>
      <c r="G328" s="203" t="s">
        <v>154</v>
      </c>
      <c r="H328" s="204">
        <v>91.52</v>
      </c>
      <c r="I328" s="205"/>
      <c r="J328" s="206">
        <f>ROUND(I328*H328,0)</f>
        <v>0</v>
      </c>
      <c r="K328" s="202" t="s">
        <v>147</v>
      </c>
      <c r="L328" s="60"/>
      <c r="M328" s="207" t="s">
        <v>22</v>
      </c>
      <c r="N328" s="208" t="s">
        <v>45</v>
      </c>
      <c r="O328" s="41"/>
      <c r="P328" s="209">
        <f>O328*H328</f>
        <v>0</v>
      </c>
      <c r="Q328" s="209">
        <v>0</v>
      </c>
      <c r="R328" s="209">
        <f>Q328*H328</f>
        <v>0</v>
      </c>
      <c r="S328" s="209">
        <v>1.91E-3</v>
      </c>
      <c r="T328" s="210">
        <f>S328*H328</f>
        <v>0.17480319999999999</v>
      </c>
      <c r="AR328" s="23" t="s">
        <v>222</v>
      </c>
      <c r="AT328" s="23" t="s">
        <v>143</v>
      </c>
      <c r="AU328" s="23" t="s">
        <v>83</v>
      </c>
      <c r="AY328" s="23" t="s">
        <v>140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23" t="s">
        <v>83</v>
      </c>
      <c r="BK328" s="211">
        <f>ROUND(I328*H328,0)</f>
        <v>0</v>
      </c>
      <c r="BL328" s="23" t="s">
        <v>222</v>
      </c>
      <c r="BM328" s="23" t="s">
        <v>624</v>
      </c>
    </row>
    <row r="329" spans="2:65" s="12" customFormat="1" ht="13.5">
      <c r="B329" s="212"/>
      <c r="C329" s="213"/>
      <c r="D329" s="214" t="s">
        <v>150</v>
      </c>
      <c r="E329" s="215" t="s">
        <v>22</v>
      </c>
      <c r="F329" s="216" t="s">
        <v>625</v>
      </c>
      <c r="G329" s="213"/>
      <c r="H329" s="217">
        <v>91.52</v>
      </c>
      <c r="I329" s="218"/>
      <c r="J329" s="213"/>
      <c r="K329" s="213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150</v>
      </c>
      <c r="AU329" s="223" t="s">
        <v>83</v>
      </c>
      <c r="AV329" s="12" t="s">
        <v>83</v>
      </c>
      <c r="AW329" s="12" t="s">
        <v>36</v>
      </c>
      <c r="AX329" s="12" t="s">
        <v>73</v>
      </c>
      <c r="AY329" s="223" t="s">
        <v>140</v>
      </c>
    </row>
    <row r="330" spans="2:65" s="1" customFormat="1" ht="16.5" customHeight="1">
      <c r="B330" s="40"/>
      <c r="C330" s="200" t="s">
        <v>626</v>
      </c>
      <c r="D330" s="200" t="s">
        <v>143</v>
      </c>
      <c r="E330" s="201" t="s">
        <v>627</v>
      </c>
      <c r="F330" s="202" t="s">
        <v>628</v>
      </c>
      <c r="G330" s="203" t="s">
        <v>154</v>
      </c>
      <c r="H330" s="204">
        <v>300.8</v>
      </c>
      <c r="I330" s="205"/>
      <c r="J330" s="206">
        <f>ROUND(I330*H330,0)</f>
        <v>0</v>
      </c>
      <c r="K330" s="202" t="s">
        <v>147</v>
      </c>
      <c r="L330" s="60"/>
      <c r="M330" s="207" t="s">
        <v>22</v>
      </c>
      <c r="N330" s="208" t="s">
        <v>45</v>
      </c>
      <c r="O330" s="41"/>
      <c r="P330" s="209">
        <f>O330*H330</f>
        <v>0</v>
      </c>
      <c r="Q330" s="209">
        <v>0</v>
      </c>
      <c r="R330" s="209">
        <f>Q330*H330</f>
        <v>0</v>
      </c>
      <c r="S330" s="209">
        <v>1.67E-3</v>
      </c>
      <c r="T330" s="210">
        <f>S330*H330</f>
        <v>0.502336</v>
      </c>
      <c r="AR330" s="23" t="s">
        <v>222</v>
      </c>
      <c r="AT330" s="23" t="s">
        <v>143</v>
      </c>
      <c r="AU330" s="23" t="s">
        <v>83</v>
      </c>
      <c r="AY330" s="23" t="s">
        <v>140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23" t="s">
        <v>83</v>
      </c>
      <c r="BK330" s="211">
        <f>ROUND(I330*H330,0)</f>
        <v>0</v>
      </c>
      <c r="BL330" s="23" t="s">
        <v>222</v>
      </c>
      <c r="BM330" s="23" t="s">
        <v>629</v>
      </c>
    </row>
    <row r="331" spans="2:65" s="12" customFormat="1" ht="13.5">
      <c r="B331" s="212"/>
      <c r="C331" s="213"/>
      <c r="D331" s="214" t="s">
        <v>150</v>
      </c>
      <c r="E331" s="215" t="s">
        <v>22</v>
      </c>
      <c r="F331" s="216" t="s">
        <v>630</v>
      </c>
      <c r="G331" s="213"/>
      <c r="H331" s="217">
        <v>18.8</v>
      </c>
      <c r="I331" s="218"/>
      <c r="J331" s="213"/>
      <c r="K331" s="213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150</v>
      </c>
      <c r="AU331" s="223" t="s">
        <v>83</v>
      </c>
      <c r="AV331" s="12" t="s">
        <v>83</v>
      </c>
      <c r="AW331" s="12" t="s">
        <v>36</v>
      </c>
      <c r="AX331" s="12" t="s">
        <v>73</v>
      </c>
      <c r="AY331" s="223" t="s">
        <v>140</v>
      </c>
    </row>
    <row r="332" spans="2:65" s="12" customFormat="1" ht="13.5">
      <c r="B332" s="212"/>
      <c r="C332" s="213"/>
      <c r="D332" s="214" t="s">
        <v>150</v>
      </c>
      <c r="E332" s="215" t="s">
        <v>22</v>
      </c>
      <c r="F332" s="216" t="s">
        <v>631</v>
      </c>
      <c r="G332" s="213"/>
      <c r="H332" s="217">
        <v>136.4</v>
      </c>
      <c r="I332" s="218"/>
      <c r="J332" s="213"/>
      <c r="K332" s="213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150</v>
      </c>
      <c r="AU332" s="223" t="s">
        <v>83</v>
      </c>
      <c r="AV332" s="12" t="s">
        <v>83</v>
      </c>
      <c r="AW332" s="12" t="s">
        <v>36</v>
      </c>
      <c r="AX332" s="12" t="s">
        <v>73</v>
      </c>
      <c r="AY332" s="223" t="s">
        <v>140</v>
      </c>
    </row>
    <row r="333" spans="2:65" s="12" customFormat="1" ht="13.5">
      <c r="B333" s="212"/>
      <c r="C333" s="213"/>
      <c r="D333" s="214" t="s">
        <v>150</v>
      </c>
      <c r="E333" s="215" t="s">
        <v>22</v>
      </c>
      <c r="F333" s="216" t="s">
        <v>632</v>
      </c>
      <c r="G333" s="213"/>
      <c r="H333" s="217">
        <v>68.8</v>
      </c>
      <c r="I333" s="218"/>
      <c r="J333" s="213"/>
      <c r="K333" s="213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150</v>
      </c>
      <c r="AU333" s="223" t="s">
        <v>83</v>
      </c>
      <c r="AV333" s="12" t="s">
        <v>83</v>
      </c>
      <c r="AW333" s="12" t="s">
        <v>36</v>
      </c>
      <c r="AX333" s="12" t="s">
        <v>73</v>
      </c>
      <c r="AY333" s="223" t="s">
        <v>140</v>
      </c>
    </row>
    <row r="334" spans="2:65" s="12" customFormat="1" ht="13.5">
      <c r="B334" s="212"/>
      <c r="C334" s="213"/>
      <c r="D334" s="214" t="s">
        <v>150</v>
      </c>
      <c r="E334" s="215" t="s">
        <v>22</v>
      </c>
      <c r="F334" s="216" t="s">
        <v>633</v>
      </c>
      <c r="G334" s="213"/>
      <c r="H334" s="217">
        <v>76.8</v>
      </c>
      <c r="I334" s="218"/>
      <c r="J334" s="213"/>
      <c r="K334" s="213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150</v>
      </c>
      <c r="AU334" s="223" t="s">
        <v>83</v>
      </c>
      <c r="AV334" s="12" t="s">
        <v>83</v>
      </c>
      <c r="AW334" s="12" t="s">
        <v>36</v>
      </c>
      <c r="AX334" s="12" t="s">
        <v>73</v>
      </c>
      <c r="AY334" s="223" t="s">
        <v>140</v>
      </c>
    </row>
    <row r="335" spans="2:65" s="1" customFormat="1" ht="25.5" customHeight="1">
      <c r="B335" s="40"/>
      <c r="C335" s="200" t="s">
        <v>634</v>
      </c>
      <c r="D335" s="200" t="s">
        <v>143</v>
      </c>
      <c r="E335" s="201" t="s">
        <v>635</v>
      </c>
      <c r="F335" s="202" t="s">
        <v>636</v>
      </c>
      <c r="G335" s="203" t="s">
        <v>154</v>
      </c>
      <c r="H335" s="204">
        <v>91.52</v>
      </c>
      <c r="I335" s="205"/>
      <c r="J335" s="206">
        <f>ROUND(I335*H335,0)</f>
        <v>0</v>
      </c>
      <c r="K335" s="202" t="s">
        <v>147</v>
      </c>
      <c r="L335" s="60"/>
      <c r="M335" s="207" t="s">
        <v>22</v>
      </c>
      <c r="N335" s="208" t="s">
        <v>45</v>
      </c>
      <c r="O335" s="41"/>
      <c r="P335" s="209">
        <f>O335*H335</f>
        <v>0</v>
      </c>
      <c r="Q335" s="209">
        <v>5.8399999999999997E-3</v>
      </c>
      <c r="R335" s="209">
        <f>Q335*H335</f>
        <v>0.53447679999999997</v>
      </c>
      <c r="S335" s="209">
        <v>0</v>
      </c>
      <c r="T335" s="210">
        <f>S335*H335</f>
        <v>0</v>
      </c>
      <c r="AR335" s="23" t="s">
        <v>222</v>
      </c>
      <c r="AT335" s="23" t="s">
        <v>143</v>
      </c>
      <c r="AU335" s="23" t="s">
        <v>83</v>
      </c>
      <c r="AY335" s="23" t="s">
        <v>140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23" t="s">
        <v>83</v>
      </c>
      <c r="BK335" s="211">
        <f>ROUND(I335*H335,0)</f>
        <v>0</v>
      </c>
      <c r="BL335" s="23" t="s">
        <v>222</v>
      </c>
      <c r="BM335" s="23" t="s">
        <v>637</v>
      </c>
    </row>
    <row r="336" spans="2:65" s="12" customFormat="1" ht="13.5">
      <c r="B336" s="212"/>
      <c r="C336" s="213"/>
      <c r="D336" s="214" t="s">
        <v>150</v>
      </c>
      <c r="E336" s="215" t="s">
        <v>22</v>
      </c>
      <c r="F336" s="216" t="s">
        <v>625</v>
      </c>
      <c r="G336" s="213"/>
      <c r="H336" s="217">
        <v>91.52</v>
      </c>
      <c r="I336" s="218"/>
      <c r="J336" s="213"/>
      <c r="K336" s="213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150</v>
      </c>
      <c r="AU336" s="223" t="s">
        <v>83</v>
      </c>
      <c r="AV336" s="12" t="s">
        <v>83</v>
      </c>
      <c r="AW336" s="12" t="s">
        <v>36</v>
      </c>
      <c r="AX336" s="12" t="s">
        <v>73</v>
      </c>
      <c r="AY336" s="223" t="s">
        <v>140</v>
      </c>
    </row>
    <row r="337" spans="2:65" s="1" customFormat="1" ht="25.5" customHeight="1">
      <c r="B337" s="40"/>
      <c r="C337" s="200" t="s">
        <v>638</v>
      </c>
      <c r="D337" s="200" t="s">
        <v>143</v>
      </c>
      <c r="E337" s="201" t="s">
        <v>639</v>
      </c>
      <c r="F337" s="202" t="s">
        <v>640</v>
      </c>
      <c r="G337" s="203" t="s">
        <v>171</v>
      </c>
      <c r="H337" s="204">
        <v>20</v>
      </c>
      <c r="I337" s="205"/>
      <c r="J337" s="206">
        <f>ROUND(I337*H337,0)</f>
        <v>0</v>
      </c>
      <c r="K337" s="202" t="s">
        <v>147</v>
      </c>
      <c r="L337" s="60"/>
      <c r="M337" s="207" t="s">
        <v>22</v>
      </c>
      <c r="N337" s="208" t="s">
        <v>45</v>
      </c>
      <c r="O337" s="41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AR337" s="23" t="s">
        <v>222</v>
      </c>
      <c r="AT337" s="23" t="s">
        <v>143</v>
      </c>
      <c r="AU337" s="23" t="s">
        <v>83</v>
      </c>
      <c r="AY337" s="23" t="s">
        <v>140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23" t="s">
        <v>83</v>
      </c>
      <c r="BK337" s="211">
        <f>ROUND(I337*H337,0)</f>
        <v>0</v>
      </c>
      <c r="BL337" s="23" t="s">
        <v>222</v>
      </c>
      <c r="BM337" s="23" t="s">
        <v>641</v>
      </c>
    </row>
    <row r="338" spans="2:65" s="1" customFormat="1" ht="25.5" customHeight="1">
      <c r="B338" s="40"/>
      <c r="C338" s="200" t="s">
        <v>642</v>
      </c>
      <c r="D338" s="200" t="s">
        <v>143</v>
      </c>
      <c r="E338" s="201" t="s">
        <v>643</v>
      </c>
      <c r="F338" s="202" t="s">
        <v>644</v>
      </c>
      <c r="G338" s="203" t="s">
        <v>154</v>
      </c>
      <c r="H338" s="204">
        <v>78.400000000000006</v>
      </c>
      <c r="I338" s="205"/>
      <c r="J338" s="206">
        <f>ROUND(I338*H338,0)</f>
        <v>0</v>
      </c>
      <c r="K338" s="202" t="s">
        <v>553</v>
      </c>
      <c r="L338" s="60"/>
      <c r="M338" s="207" t="s">
        <v>22</v>
      </c>
      <c r="N338" s="208" t="s">
        <v>45</v>
      </c>
      <c r="O338" s="41"/>
      <c r="P338" s="209">
        <f>O338*H338</f>
        <v>0</v>
      </c>
      <c r="Q338" s="209">
        <v>2.6900000000000001E-3</v>
      </c>
      <c r="R338" s="209">
        <f>Q338*H338</f>
        <v>0.21089600000000003</v>
      </c>
      <c r="S338" s="209">
        <v>0</v>
      </c>
      <c r="T338" s="210">
        <f>S338*H338</f>
        <v>0</v>
      </c>
      <c r="AR338" s="23" t="s">
        <v>222</v>
      </c>
      <c r="AT338" s="23" t="s">
        <v>143</v>
      </c>
      <c r="AU338" s="23" t="s">
        <v>83</v>
      </c>
      <c r="AY338" s="23" t="s">
        <v>140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23" t="s">
        <v>83</v>
      </c>
      <c r="BK338" s="211">
        <f>ROUND(I338*H338,0)</f>
        <v>0</v>
      </c>
      <c r="BL338" s="23" t="s">
        <v>222</v>
      </c>
      <c r="BM338" s="23" t="s">
        <v>645</v>
      </c>
    </row>
    <row r="339" spans="2:65" s="12" customFormat="1" ht="13.5">
      <c r="B339" s="212"/>
      <c r="C339" s="213"/>
      <c r="D339" s="214" t="s">
        <v>150</v>
      </c>
      <c r="E339" s="215" t="s">
        <v>22</v>
      </c>
      <c r="F339" s="216" t="s">
        <v>646</v>
      </c>
      <c r="G339" s="213"/>
      <c r="H339" s="217">
        <v>78.400000000000006</v>
      </c>
      <c r="I339" s="218"/>
      <c r="J339" s="213"/>
      <c r="K339" s="213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150</v>
      </c>
      <c r="AU339" s="223" t="s">
        <v>83</v>
      </c>
      <c r="AV339" s="12" t="s">
        <v>83</v>
      </c>
      <c r="AW339" s="12" t="s">
        <v>36</v>
      </c>
      <c r="AX339" s="12" t="s">
        <v>73</v>
      </c>
      <c r="AY339" s="223" t="s">
        <v>140</v>
      </c>
    </row>
    <row r="340" spans="2:65" s="1" customFormat="1" ht="25.5" customHeight="1">
      <c r="B340" s="40"/>
      <c r="C340" s="200" t="s">
        <v>647</v>
      </c>
      <c r="D340" s="200" t="s">
        <v>143</v>
      </c>
      <c r="E340" s="201" t="s">
        <v>648</v>
      </c>
      <c r="F340" s="202" t="s">
        <v>649</v>
      </c>
      <c r="G340" s="203" t="s">
        <v>154</v>
      </c>
      <c r="H340" s="204">
        <v>217.6</v>
      </c>
      <c r="I340" s="205"/>
      <c r="J340" s="206">
        <f>ROUND(I340*H340,0)</f>
        <v>0</v>
      </c>
      <c r="K340" s="202" t="s">
        <v>147</v>
      </c>
      <c r="L340" s="60"/>
      <c r="M340" s="207" t="s">
        <v>22</v>
      </c>
      <c r="N340" s="208" t="s">
        <v>45</v>
      </c>
      <c r="O340" s="41"/>
      <c r="P340" s="209">
        <f>O340*H340</f>
        <v>0</v>
      </c>
      <c r="Q340" s="209">
        <v>4.2900000000000004E-3</v>
      </c>
      <c r="R340" s="209">
        <f>Q340*H340</f>
        <v>0.93350400000000011</v>
      </c>
      <c r="S340" s="209">
        <v>0</v>
      </c>
      <c r="T340" s="210">
        <f>S340*H340</f>
        <v>0</v>
      </c>
      <c r="AR340" s="23" t="s">
        <v>222</v>
      </c>
      <c r="AT340" s="23" t="s">
        <v>143</v>
      </c>
      <c r="AU340" s="23" t="s">
        <v>83</v>
      </c>
      <c r="AY340" s="23" t="s">
        <v>140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23" t="s">
        <v>83</v>
      </c>
      <c r="BK340" s="211">
        <f>ROUND(I340*H340,0)</f>
        <v>0</v>
      </c>
      <c r="BL340" s="23" t="s">
        <v>222</v>
      </c>
      <c r="BM340" s="23" t="s">
        <v>650</v>
      </c>
    </row>
    <row r="341" spans="2:65" s="12" customFormat="1" ht="13.5">
      <c r="B341" s="212"/>
      <c r="C341" s="213"/>
      <c r="D341" s="214" t="s">
        <v>150</v>
      </c>
      <c r="E341" s="215" t="s">
        <v>22</v>
      </c>
      <c r="F341" s="216" t="s">
        <v>651</v>
      </c>
      <c r="G341" s="213"/>
      <c r="H341" s="217">
        <v>12.4</v>
      </c>
      <c r="I341" s="218"/>
      <c r="J341" s="213"/>
      <c r="K341" s="213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150</v>
      </c>
      <c r="AU341" s="223" t="s">
        <v>83</v>
      </c>
      <c r="AV341" s="12" t="s">
        <v>83</v>
      </c>
      <c r="AW341" s="12" t="s">
        <v>36</v>
      </c>
      <c r="AX341" s="12" t="s">
        <v>73</v>
      </c>
      <c r="AY341" s="223" t="s">
        <v>140</v>
      </c>
    </row>
    <row r="342" spans="2:65" s="12" customFormat="1" ht="13.5">
      <c r="B342" s="212"/>
      <c r="C342" s="213"/>
      <c r="D342" s="214" t="s">
        <v>150</v>
      </c>
      <c r="E342" s="215" t="s">
        <v>22</v>
      </c>
      <c r="F342" s="216" t="s">
        <v>631</v>
      </c>
      <c r="G342" s="213"/>
      <c r="H342" s="217">
        <v>136.4</v>
      </c>
      <c r="I342" s="218"/>
      <c r="J342" s="213"/>
      <c r="K342" s="213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150</v>
      </c>
      <c r="AU342" s="223" t="s">
        <v>83</v>
      </c>
      <c r="AV342" s="12" t="s">
        <v>83</v>
      </c>
      <c r="AW342" s="12" t="s">
        <v>36</v>
      </c>
      <c r="AX342" s="12" t="s">
        <v>73</v>
      </c>
      <c r="AY342" s="223" t="s">
        <v>140</v>
      </c>
    </row>
    <row r="343" spans="2:65" s="12" customFormat="1" ht="13.5">
      <c r="B343" s="212"/>
      <c r="C343" s="213"/>
      <c r="D343" s="214" t="s">
        <v>150</v>
      </c>
      <c r="E343" s="215" t="s">
        <v>22</v>
      </c>
      <c r="F343" s="216" t="s">
        <v>632</v>
      </c>
      <c r="G343" s="213"/>
      <c r="H343" s="217">
        <v>68.8</v>
      </c>
      <c r="I343" s="218"/>
      <c r="J343" s="213"/>
      <c r="K343" s="213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150</v>
      </c>
      <c r="AU343" s="223" t="s">
        <v>83</v>
      </c>
      <c r="AV343" s="12" t="s">
        <v>83</v>
      </c>
      <c r="AW343" s="12" t="s">
        <v>36</v>
      </c>
      <c r="AX343" s="12" t="s">
        <v>73</v>
      </c>
      <c r="AY343" s="223" t="s">
        <v>140</v>
      </c>
    </row>
    <row r="344" spans="2:65" s="1" customFormat="1" ht="25.5" customHeight="1">
      <c r="B344" s="40"/>
      <c r="C344" s="200" t="s">
        <v>652</v>
      </c>
      <c r="D344" s="200" t="s">
        <v>143</v>
      </c>
      <c r="E344" s="201" t="s">
        <v>653</v>
      </c>
      <c r="F344" s="202" t="s">
        <v>654</v>
      </c>
      <c r="G344" s="203" t="s">
        <v>655</v>
      </c>
      <c r="H344" s="204">
        <v>3</v>
      </c>
      <c r="I344" s="205"/>
      <c r="J344" s="206">
        <f>ROUND(I344*H344,0)</f>
        <v>0</v>
      </c>
      <c r="K344" s="202" t="s">
        <v>22</v>
      </c>
      <c r="L344" s="60"/>
      <c r="M344" s="207" t="s">
        <v>22</v>
      </c>
      <c r="N344" s="208" t="s">
        <v>45</v>
      </c>
      <c r="O344" s="41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AR344" s="23" t="s">
        <v>222</v>
      </c>
      <c r="AT344" s="23" t="s">
        <v>143</v>
      </c>
      <c r="AU344" s="23" t="s">
        <v>83</v>
      </c>
      <c r="AY344" s="23" t="s">
        <v>140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23" t="s">
        <v>83</v>
      </c>
      <c r="BK344" s="211">
        <f>ROUND(I344*H344,0)</f>
        <v>0</v>
      </c>
      <c r="BL344" s="23" t="s">
        <v>222</v>
      </c>
      <c r="BM344" s="23" t="s">
        <v>656</v>
      </c>
    </row>
    <row r="345" spans="2:65" s="1" customFormat="1" ht="16.5" customHeight="1">
      <c r="B345" s="40"/>
      <c r="C345" s="200" t="s">
        <v>657</v>
      </c>
      <c r="D345" s="200" t="s">
        <v>143</v>
      </c>
      <c r="E345" s="201" t="s">
        <v>658</v>
      </c>
      <c r="F345" s="202" t="s">
        <v>659</v>
      </c>
      <c r="G345" s="203" t="s">
        <v>562</v>
      </c>
      <c r="H345" s="204">
        <v>1.679</v>
      </c>
      <c r="I345" s="205"/>
      <c r="J345" s="206">
        <f>ROUND(I345*H345,0)</f>
        <v>0</v>
      </c>
      <c r="K345" s="202" t="s">
        <v>147</v>
      </c>
      <c r="L345" s="60"/>
      <c r="M345" s="207" t="s">
        <v>22</v>
      </c>
      <c r="N345" s="208" t="s">
        <v>45</v>
      </c>
      <c r="O345" s="41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AR345" s="23" t="s">
        <v>222</v>
      </c>
      <c r="AT345" s="23" t="s">
        <v>143</v>
      </c>
      <c r="AU345" s="23" t="s">
        <v>83</v>
      </c>
      <c r="AY345" s="23" t="s">
        <v>140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23" t="s">
        <v>83</v>
      </c>
      <c r="BK345" s="211">
        <f>ROUND(I345*H345,0)</f>
        <v>0</v>
      </c>
      <c r="BL345" s="23" t="s">
        <v>222</v>
      </c>
      <c r="BM345" s="23" t="s">
        <v>660</v>
      </c>
    </row>
    <row r="346" spans="2:65" s="11" customFormat="1" ht="29.85" customHeight="1">
      <c r="B346" s="184"/>
      <c r="C346" s="185"/>
      <c r="D346" s="186" t="s">
        <v>72</v>
      </c>
      <c r="E346" s="198" t="s">
        <v>661</v>
      </c>
      <c r="F346" s="198" t="s">
        <v>662</v>
      </c>
      <c r="G346" s="185"/>
      <c r="H346" s="185"/>
      <c r="I346" s="188"/>
      <c r="J346" s="199">
        <f>BK346</f>
        <v>0</v>
      </c>
      <c r="K346" s="185"/>
      <c r="L346" s="190"/>
      <c r="M346" s="191"/>
      <c r="N346" s="192"/>
      <c r="O346" s="192"/>
      <c r="P346" s="193">
        <f>SUM(P347:P361)</f>
        <v>0</v>
      </c>
      <c r="Q346" s="192"/>
      <c r="R346" s="193">
        <f>SUM(R347:R361)</f>
        <v>0.376996</v>
      </c>
      <c r="S346" s="192"/>
      <c r="T346" s="194">
        <f>SUM(T347:T361)</f>
        <v>6.4799999999999996E-2</v>
      </c>
      <c r="AR346" s="195" t="s">
        <v>83</v>
      </c>
      <c r="AT346" s="196" t="s">
        <v>72</v>
      </c>
      <c r="AU346" s="196" t="s">
        <v>10</v>
      </c>
      <c r="AY346" s="195" t="s">
        <v>140</v>
      </c>
      <c r="BK346" s="197">
        <f>SUM(BK347:BK361)</f>
        <v>0</v>
      </c>
    </row>
    <row r="347" spans="2:65" s="1" customFormat="1" ht="25.5" customHeight="1">
      <c r="B347" s="40"/>
      <c r="C347" s="200" t="s">
        <v>663</v>
      </c>
      <c r="D347" s="200" t="s">
        <v>143</v>
      </c>
      <c r="E347" s="201" t="s">
        <v>664</v>
      </c>
      <c r="F347" s="202" t="s">
        <v>665</v>
      </c>
      <c r="G347" s="203" t="s">
        <v>171</v>
      </c>
      <c r="H347" s="204">
        <v>8</v>
      </c>
      <c r="I347" s="205"/>
      <c r="J347" s="206">
        <f>ROUND(I347*H347,0)</f>
        <v>0</v>
      </c>
      <c r="K347" s="202" t="s">
        <v>147</v>
      </c>
      <c r="L347" s="60"/>
      <c r="M347" s="207" t="s">
        <v>22</v>
      </c>
      <c r="N347" s="208" t="s">
        <v>45</v>
      </c>
      <c r="O347" s="41"/>
      <c r="P347" s="209">
        <f>O347*H347</f>
        <v>0</v>
      </c>
      <c r="Q347" s="209">
        <v>0</v>
      </c>
      <c r="R347" s="209">
        <f>Q347*H347</f>
        <v>0</v>
      </c>
      <c r="S347" s="209">
        <v>5.0000000000000001E-3</v>
      </c>
      <c r="T347" s="210">
        <f>S347*H347</f>
        <v>0.04</v>
      </c>
      <c r="AR347" s="23" t="s">
        <v>222</v>
      </c>
      <c r="AT347" s="23" t="s">
        <v>143</v>
      </c>
      <c r="AU347" s="23" t="s">
        <v>83</v>
      </c>
      <c r="AY347" s="23" t="s">
        <v>140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23" t="s">
        <v>83</v>
      </c>
      <c r="BK347" s="211">
        <f>ROUND(I347*H347,0)</f>
        <v>0</v>
      </c>
      <c r="BL347" s="23" t="s">
        <v>222</v>
      </c>
      <c r="BM347" s="23" t="s">
        <v>666</v>
      </c>
    </row>
    <row r="348" spans="2:65" s="12" customFormat="1" ht="13.5">
      <c r="B348" s="212"/>
      <c r="C348" s="213"/>
      <c r="D348" s="214" t="s">
        <v>150</v>
      </c>
      <c r="E348" s="215" t="s">
        <v>22</v>
      </c>
      <c r="F348" s="216" t="s">
        <v>667</v>
      </c>
      <c r="G348" s="213"/>
      <c r="H348" s="217">
        <v>8</v>
      </c>
      <c r="I348" s="218"/>
      <c r="J348" s="213"/>
      <c r="K348" s="213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150</v>
      </c>
      <c r="AU348" s="223" t="s">
        <v>83</v>
      </c>
      <c r="AV348" s="12" t="s">
        <v>83</v>
      </c>
      <c r="AW348" s="12" t="s">
        <v>36</v>
      </c>
      <c r="AX348" s="12" t="s">
        <v>73</v>
      </c>
      <c r="AY348" s="223" t="s">
        <v>140</v>
      </c>
    </row>
    <row r="349" spans="2:65" s="1" customFormat="1" ht="25.5" customHeight="1">
      <c r="B349" s="40"/>
      <c r="C349" s="200" t="s">
        <v>668</v>
      </c>
      <c r="D349" s="200" t="s">
        <v>143</v>
      </c>
      <c r="E349" s="201" t="s">
        <v>669</v>
      </c>
      <c r="F349" s="202" t="s">
        <v>670</v>
      </c>
      <c r="G349" s="203" t="s">
        <v>161</v>
      </c>
      <c r="H349" s="204">
        <v>18.600000000000001</v>
      </c>
      <c r="I349" s="205"/>
      <c r="J349" s="206">
        <f>ROUND(I349*H349,0)</f>
        <v>0</v>
      </c>
      <c r="K349" s="202" t="s">
        <v>147</v>
      </c>
      <c r="L349" s="60"/>
      <c r="M349" s="207" t="s">
        <v>22</v>
      </c>
      <c r="N349" s="208" t="s">
        <v>45</v>
      </c>
      <c r="O349" s="41"/>
      <c r="P349" s="209">
        <f>O349*H349</f>
        <v>0</v>
      </c>
      <c r="Q349" s="209">
        <v>2.5999999999999998E-4</v>
      </c>
      <c r="R349" s="209">
        <f>Q349*H349</f>
        <v>4.836E-3</v>
      </c>
      <c r="S349" s="209">
        <v>0</v>
      </c>
      <c r="T349" s="210">
        <f>S349*H349</f>
        <v>0</v>
      </c>
      <c r="AR349" s="23" t="s">
        <v>222</v>
      </c>
      <c r="AT349" s="23" t="s">
        <v>143</v>
      </c>
      <c r="AU349" s="23" t="s">
        <v>83</v>
      </c>
      <c r="AY349" s="23" t="s">
        <v>140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23" t="s">
        <v>83</v>
      </c>
      <c r="BK349" s="211">
        <f>ROUND(I349*H349,0)</f>
        <v>0</v>
      </c>
      <c r="BL349" s="23" t="s">
        <v>222</v>
      </c>
      <c r="BM349" s="23" t="s">
        <v>671</v>
      </c>
    </row>
    <row r="350" spans="2:65" s="12" customFormat="1" ht="13.5">
      <c r="B350" s="212"/>
      <c r="C350" s="213"/>
      <c r="D350" s="214" t="s">
        <v>150</v>
      </c>
      <c r="E350" s="215" t="s">
        <v>22</v>
      </c>
      <c r="F350" s="216" t="s">
        <v>672</v>
      </c>
      <c r="G350" s="213"/>
      <c r="H350" s="217">
        <v>18.600000000000001</v>
      </c>
      <c r="I350" s="218"/>
      <c r="J350" s="213"/>
      <c r="K350" s="213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150</v>
      </c>
      <c r="AU350" s="223" t="s">
        <v>83</v>
      </c>
      <c r="AV350" s="12" t="s">
        <v>83</v>
      </c>
      <c r="AW350" s="12" t="s">
        <v>36</v>
      </c>
      <c r="AX350" s="12" t="s">
        <v>73</v>
      </c>
      <c r="AY350" s="223" t="s">
        <v>140</v>
      </c>
    </row>
    <row r="351" spans="2:65" s="1" customFormat="1" ht="25.5" customHeight="1">
      <c r="B351" s="40"/>
      <c r="C351" s="224" t="s">
        <v>673</v>
      </c>
      <c r="D351" s="224" t="s">
        <v>190</v>
      </c>
      <c r="E351" s="225" t="s">
        <v>674</v>
      </c>
      <c r="F351" s="226" t="s">
        <v>675</v>
      </c>
      <c r="G351" s="227" t="s">
        <v>171</v>
      </c>
      <c r="H351" s="228">
        <v>8</v>
      </c>
      <c r="I351" s="229"/>
      <c r="J351" s="230">
        <f>ROUND(I351*H351,0)</f>
        <v>0</v>
      </c>
      <c r="K351" s="226" t="s">
        <v>22</v>
      </c>
      <c r="L351" s="231"/>
      <c r="M351" s="232" t="s">
        <v>22</v>
      </c>
      <c r="N351" s="233" t="s">
        <v>45</v>
      </c>
      <c r="O351" s="41"/>
      <c r="P351" s="209">
        <f>O351*H351</f>
        <v>0</v>
      </c>
      <c r="Q351" s="209">
        <v>3.8899999999999997E-2</v>
      </c>
      <c r="R351" s="209">
        <f>Q351*H351</f>
        <v>0.31119999999999998</v>
      </c>
      <c r="S351" s="209">
        <v>0</v>
      </c>
      <c r="T351" s="210">
        <f>S351*H351</f>
        <v>0</v>
      </c>
      <c r="AR351" s="23" t="s">
        <v>311</v>
      </c>
      <c r="AT351" s="23" t="s">
        <v>190</v>
      </c>
      <c r="AU351" s="23" t="s">
        <v>83</v>
      </c>
      <c r="AY351" s="23" t="s">
        <v>140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23" t="s">
        <v>83</v>
      </c>
      <c r="BK351" s="211">
        <f>ROUND(I351*H351,0)</f>
        <v>0</v>
      </c>
      <c r="BL351" s="23" t="s">
        <v>222</v>
      </c>
      <c r="BM351" s="23" t="s">
        <v>676</v>
      </c>
    </row>
    <row r="352" spans="2:65" s="1" customFormat="1" ht="16.5" customHeight="1">
      <c r="B352" s="40"/>
      <c r="C352" s="200" t="s">
        <v>677</v>
      </c>
      <c r="D352" s="200" t="s">
        <v>143</v>
      </c>
      <c r="E352" s="201" t="s">
        <v>678</v>
      </c>
      <c r="F352" s="202" t="s">
        <v>679</v>
      </c>
      <c r="G352" s="203" t="s">
        <v>154</v>
      </c>
      <c r="H352" s="204">
        <v>48</v>
      </c>
      <c r="I352" s="205"/>
      <c r="J352" s="206">
        <f>ROUND(I352*H352,0)</f>
        <v>0</v>
      </c>
      <c r="K352" s="202" t="s">
        <v>147</v>
      </c>
      <c r="L352" s="60"/>
      <c r="M352" s="207" t="s">
        <v>22</v>
      </c>
      <c r="N352" s="208" t="s">
        <v>45</v>
      </c>
      <c r="O352" s="41"/>
      <c r="P352" s="209">
        <f>O352*H352</f>
        <v>0</v>
      </c>
      <c r="Q352" s="209">
        <v>1.4999999999999999E-4</v>
      </c>
      <c r="R352" s="209">
        <f>Q352*H352</f>
        <v>7.1999999999999998E-3</v>
      </c>
      <c r="S352" s="209">
        <v>0</v>
      </c>
      <c r="T352" s="210">
        <f>S352*H352</f>
        <v>0</v>
      </c>
      <c r="AR352" s="23" t="s">
        <v>222</v>
      </c>
      <c r="AT352" s="23" t="s">
        <v>143</v>
      </c>
      <c r="AU352" s="23" t="s">
        <v>83</v>
      </c>
      <c r="AY352" s="23" t="s">
        <v>140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23" t="s">
        <v>83</v>
      </c>
      <c r="BK352" s="211">
        <f>ROUND(I352*H352,0)</f>
        <v>0</v>
      </c>
      <c r="BL352" s="23" t="s">
        <v>222</v>
      </c>
      <c r="BM352" s="23" t="s">
        <v>680</v>
      </c>
    </row>
    <row r="353" spans="2:65" s="12" customFormat="1" ht="13.5">
      <c r="B353" s="212"/>
      <c r="C353" s="213"/>
      <c r="D353" s="214" t="s">
        <v>150</v>
      </c>
      <c r="E353" s="215" t="s">
        <v>22</v>
      </c>
      <c r="F353" s="216" t="s">
        <v>681</v>
      </c>
      <c r="G353" s="213"/>
      <c r="H353" s="217">
        <v>48</v>
      </c>
      <c r="I353" s="218"/>
      <c r="J353" s="213"/>
      <c r="K353" s="213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150</v>
      </c>
      <c r="AU353" s="223" t="s">
        <v>83</v>
      </c>
      <c r="AV353" s="12" t="s">
        <v>83</v>
      </c>
      <c r="AW353" s="12" t="s">
        <v>36</v>
      </c>
      <c r="AX353" s="12" t="s">
        <v>73</v>
      </c>
      <c r="AY353" s="223" t="s">
        <v>140</v>
      </c>
    </row>
    <row r="354" spans="2:65" s="1" customFormat="1" ht="16.5" customHeight="1">
      <c r="B354" s="40"/>
      <c r="C354" s="200" t="s">
        <v>682</v>
      </c>
      <c r="D354" s="200" t="s">
        <v>143</v>
      </c>
      <c r="E354" s="201" t="s">
        <v>683</v>
      </c>
      <c r="F354" s="202" t="s">
        <v>684</v>
      </c>
      <c r="G354" s="203" t="s">
        <v>154</v>
      </c>
      <c r="H354" s="204">
        <v>49.6</v>
      </c>
      <c r="I354" s="205"/>
      <c r="J354" s="206">
        <f>ROUND(I354*H354,0)</f>
        <v>0</v>
      </c>
      <c r="K354" s="202" t="s">
        <v>147</v>
      </c>
      <c r="L354" s="60"/>
      <c r="M354" s="207" t="s">
        <v>22</v>
      </c>
      <c r="N354" s="208" t="s">
        <v>45</v>
      </c>
      <c r="O354" s="41"/>
      <c r="P354" s="209">
        <f>O354*H354</f>
        <v>0</v>
      </c>
      <c r="Q354" s="209">
        <v>0</v>
      </c>
      <c r="R354" s="209">
        <f>Q354*H354</f>
        <v>0</v>
      </c>
      <c r="S354" s="209">
        <v>5.0000000000000001E-4</v>
      </c>
      <c r="T354" s="210">
        <f>S354*H354</f>
        <v>2.4800000000000003E-2</v>
      </c>
      <c r="AR354" s="23" t="s">
        <v>222</v>
      </c>
      <c r="AT354" s="23" t="s">
        <v>143</v>
      </c>
      <c r="AU354" s="23" t="s">
        <v>83</v>
      </c>
      <c r="AY354" s="23" t="s">
        <v>140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23" t="s">
        <v>83</v>
      </c>
      <c r="BK354" s="211">
        <f>ROUND(I354*H354,0)</f>
        <v>0</v>
      </c>
      <c r="BL354" s="23" t="s">
        <v>222</v>
      </c>
      <c r="BM354" s="23" t="s">
        <v>685</v>
      </c>
    </row>
    <row r="355" spans="2:65" s="12" customFormat="1" ht="13.5">
      <c r="B355" s="212"/>
      <c r="C355" s="213"/>
      <c r="D355" s="214" t="s">
        <v>150</v>
      </c>
      <c r="E355" s="215" t="s">
        <v>22</v>
      </c>
      <c r="F355" s="216" t="s">
        <v>686</v>
      </c>
      <c r="G355" s="213"/>
      <c r="H355" s="217">
        <v>49.6</v>
      </c>
      <c r="I355" s="218"/>
      <c r="J355" s="213"/>
      <c r="K355" s="213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150</v>
      </c>
      <c r="AU355" s="223" t="s">
        <v>83</v>
      </c>
      <c r="AV355" s="12" t="s">
        <v>83</v>
      </c>
      <c r="AW355" s="12" t="s">
        <v>36</v>
      </c>
      <c r="AX355" s="12" t="s">
        <v>73</v>
      </c>
      <c r="AY355" s="223" t="s">
        <v>140</v>
      </c>
    </row>
    <row r="356" spans="2:65" s="1" customFormat="1" ht="25.5" customHeight="1">
      <c r="B356" s="40"/>
      <c r="C356" s="200" t="s">
        <v>687</v>
      </c>
      <c r="D356" s="200" t="s">
        <v>143</v>
      </c>
      <c r="E356" s="201" t="s">
        <v>688</v>
      </c>
      <c r="F356" s="202" t="s">
        <v>689</v>
      </c>
      <c r="G356" s="203" t="s">
        <v>171</v>
      </c>
      <c r="H356" s="204">
        <v>8</v>
      </c>
      <c r="I356" s="205"/>
      <c r="J356" s="206">
        <f>ROUND(I356*H356,0)</f>
        <v>0</v>
      </c>
      <c r="K356" s="202" t="s">
        <v>147</v>
      </c>
      <c r="L356" s="60"/>
      <c r="M356" s="207" t="s">
        <v>22</v>
      </c>
      <c r="N356" s="208" t="s">
        <v>45</v>
      </c>
      <c r="O356" s="41"/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AR356" s="23" t="s">
        <v>222</v>
      </c>
      <c r="AT356" s="23" t="s">
        <v>143</v>
      </c>
      <c r="AU356" s="23" t="s">
        <v>83</v>
      </c>
      <c r="AY356" s="23" t="s">
        <v>140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23" t="s">
        <v>83</v>
      </c>
      <c r="BK356" s="211">
        <f>ROUND(I356*H356,0)</f>
        <v>0</v>
      </c>
      <c r="BL356" s="23" t="s">
        <v>222</v>
      </c>
      <c r="BM356" s="23" t="s">
        <v>690</v>
      </c>
    </row>
    <row r="357" spans="2:65" s="1" customFormat="1" ht="16.5" customHeight="1">
      <c r="B357" s="40"/>
      <c r="C357" s="224" t="s">
        <v>691</v>
      </c>
      <c r="D357" s="224" t="s">
        <v>190</v>
      </c>
      <c r="E357" s="225" t="s">
        <v>692</v>
      </c>
      <c r="F357" s="226" t="s">
        <v>693</v>
      </c>
      <c r="G357" s="227" t="s">
        <v>154</v>
      </c>
      <c r="H357" s="228">
        <v>13.2</v>
      </c>
      <c r="I357" s="229"/>
      <c r="J357" s="230">
        <f>ROUND(I357*H357,0)</f>
        <v>0</v>
      </c>
      <c r="K357" s="226" t="s">
        <v>147</v>
      </c>
      <c r="L357" s="231"/>
      <c r="M357" s="232" t="s">
        <v>22</v>
      </c>
      <c r="N357" s="233" t="s">
        <v>45</v>
      </c>
      <c r="O357" s="41"/>
      <c r="P357" s="209">
        <f>O357*H357</f>
        <v>0</v>
      </c>
      <c r="Q357" s="209">
        <v>4.0000000000000001E-3</v>
      </c>
      <c r="R357" s="209">
        <f>Q357*H357</f>
        <v>5.28E-2</v>
      </c>
      <c r="S357" s="209">
        <v>0</v>
      </c>
      <c r="T357" s="210">
        <f>S357*H357</f>
        <v>0</v>
      </c>
      <c r="AR357" s="23" t="s">
        <v>311</v>
      </c>
      <c r="AT357" s="23" t="s">
        <v>190</v>
      </c>
      <c r="AU357" s="23" t="s">
        <v>83</v>
      </c>
      <c r="AY357" s="23" t="s">
        <v>140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23" t="s">
        <v>83</v>
      </c>
      <c r="BK357" s="211">
        <f>ROUND(I357*H357,0)</f>
        <v>0</v>
      </c>
      <c r="BL357" s="23" t="s">
        <v>222</v>
      </c>
      <c r="BM357" s="23" t="s">
        <v>694</v>
      </c>
    </row>
    <row r="358" spans="2:65" s="12" customFormat="1" ht="13.5">
      <c r="B358" s="212"/>
      <c r="C358" s="213"/>
      <c r="D358" s="214" t="s">
        <v>150</v>
      </c>
      <c r="E358" s="215" t="s">
        <v>22</v>
      </c>
      <c r="F358" s="216" t="s">
        <v>695</v>
      </c>
      <c r="G358" s="213"/>
      <c r="H358" s="217">
        <v>13.2</v>
      </c>
      <c r="I358" s="218"/>
      <c r="J358" s="213"/>
      <c r="K358" s="213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150</v>
      </c>
      <c r="AU358" s="223" t="s">
        <v>83</v>
      </c>
      <c r="AV358" s="12" t="s">
        <v>83</v>
      </c>
      <c r="AW358" s="12" t="s">
        <v>36</v>
      </c>
      <c r="AX358" s="12" t="s">
        <v>73</v>
      </c>
      <c r="AY358" s="223" t="s">
        <v>140</v>
      </c>
    </row>
    <row r="359" spans="2:65" s="1" customFormat="1" ht="16.5" customHeight="1">
      <c r="B359" s="40"/>
      <c r="C359" s="224" t="s">
        <v>696</v>
      </c>
      <c r="D359" s="224" t="s">
        <v>190</v>
      </c>
      <c r="E359" s="225" t="s">
        <v>697</v>
      </c>
      <c r="F359" s="226" t="s">
        <v>698</v>
      </c>
      <c r="G359" s="227" t="s">
        <v>171</v>
      </c>
      <c r="H359" s="228">
        <v>16</v>
      </c>
      <c r="I359" s="229"/>
      <c r="J359" s="230">
        <f>ROUND(I359*H359,0)</f>
        <v>0</v>
      </c>
      <c r="K359" s="226" t="s">
        <v>147</v>
      </c>
      <c r="L359" s="231"/>
      <c r="M359" s="232" t="s">
        <v>22</v>
      </c>
      <c r="N359" s="233" t="s">
        <v>45</v>
      </c>
      <c r="O359" s="41"/>
      <c r="P359" s="209">
        <f>O359*H359</f>
        <v>0</v>
      </c>
      <c r="Q359" s="209">
        <v>6.0000000000000002E-5</v>
      </c>
      <c r="R359" s="209">
        <f>Q359*H359</f>
        <v>9.6000000000000002E-4</v>
      </c>
      <c r="S359" s="209">
        <v>0</v>
      </c>
      <c r="T359" s="210">
        <f>S359*H359</f>
        <v>0</v>
      </c>
      <c r="AR359" s="23" t="s">
        <v>311</v>
      </c>
      <c r="AT359" s="23" t="s">
        <v>190</v>
      </c>
      <c r="AU359" s="23" t="s">
        <v>83</v>
      </c>
      <c r="AY359" s="23" t="s">
        <v>140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23" t="s">
        <v>83</v>
      </c>
      <c r="BK359" s="211">
        <f>ROUND(I359*H359,0)</f>
        <v>0</v>
      </c>
      <c r="BL359" s="23" t="s">
        <v>222</v>
      </c>
      <c r="BM359" s="23" t="s">
        <v>699</v>
      </c>
    </row>
    <row r="360" spans="2:65" s="12" customFormat="1" ht="13.5">
      <c r="B360" s="212"/>
      <c r="C360" s="213"/>
      <c r="D360" s="214" t="s">
        <v>150</v>
      </c>
      <c r="E360" s="215" t="s">
        <v>22</v>
      </c>
      <c r="F360" s="216" t="s">
        <v>700</v>
      </c>
      <c r="G360" s="213"/>
      <c r="H360" s="217">
        <v>16</v>
      </c>
      <c r="I360" s="218"/>
      <c r="J360" s="213"/>
      <c r="K360" s="213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150</v>
      </c>
      <c r="AU360" s="223" t="s">
        <v>83</v>
      </c>
      <c r="AV360" s="12" t="s">
        <v>83</v>
      </c>
      <c r="AW360" s="12" t="s">
        <v>36</v>
      </c>
      <c r="AX360" s="12" t="s">
        <v>73</v>
      </c>
      <c r="AY360" s="223" t="s">
        <v>140</v>
      </c>
    </row>
    <row r="361" spans="2:65" s="1" customFormat="1" ht="16.5" customHeight="1">
      <c r="B361" s="40"/>
      <c r="C361" s="200" t="s">
        <v>701</v>
      </c>
      <c r="D361" s="200" t="s">
        <v>143</v>
      </c>
      <c r="E361" s="201" t="s">
        <v>702</v>
      </c>
      <c r="F361" s="202" t="s">
        <v>703</v>
      </c>
      <c r="G361" s="203" t="s">
        <v>562</v>
      </c>
      <c r="H361" s="204">
        <v>0.377</v>
      </c>
      <c r="I361" s="205"/>
      <c r="J361" s="206">
        <f>ROUND(I361*H361,0)</f>
        <v>0</v>
      </c>
      <c r="K361" s="202" t="s">
        <v>147</v>
      </c>
      <c r="L361" s="60"/>
      <c r="M361" s="207" t="s">
        <v>22</v>
      </c>
      <c r="N361" s="208" t="s">
        <v>45</v>
      </c>
      <c r="O361" s="41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AR361" s="23" t="s">
        <v>222</v>
      </c>
      <c r="AT361" s="23" t="s">
        <v>143</v>
      </c>
      <c r="AU361" s="23" t="s">
        <v>83</v>
      </c>
      <c r="AY361" s="23" t="s">
        <v>140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23" t="s">
        <v>83</v>
      </c>
      <c r="BK361" s="211">
        <f>ROUND(I361*H361,0)</f>
        <v>0</v>
      </c>
      <c r="BL361" s="23" t="s">
        <v>222</v>
      </c>
      <c r="BM361" s="23" t="s">
        <v>704</v>
      </c>
    </row>
    <row r="362" spans="2:65" s="11" customFormat="1" ht="29.85" customHeight="1">
      <c r="B362" s="184"/>
      <c r="C362" s="185"/>
      <c r="D362" s="186" t="s">
        <v>72</v>
      </c>
      <c r="E362" s="198" t="s">
        <v>705</v>
      </c>
      <c r="F362" s="198" t="s">
        <v>706</v>
      </c>
      <c r="G362" s="185"/>
      <c r="H362" s="185"/>
      <c r="I362" s="188"/>
      <c r="J362" s="199">
        <f>BK362</f>
        <v>0</v>
      </c>
      <c r="K362" s="185"/>
      <c r="L362" s="190"/>
      <c r="M362" s="191"/>
      <c r="N362" s="192"/>
      <c r="O362" s="192"/>
      <c r="P362" s="193">
        <f>SUM(P363:P387)</f>
        <v>0</v>
      </c>
      <c r="Q362" s="192"/>
      <c r="R362" s="193">
        <f>SUM(R363:R387)</f>
        <v>5.2467849999999991</v>
      </c>
      <c r="S362" s="192"/>
      <c r="T362" s="194">
        <f>SUM(T363:T387)</f>
        <v>4.4102399999999999</v>
      </c>
      <c r="AR362" s="195" t="s">
        <v>83</v>
      </c>
      <c r="AT362" s="196" t="s">
        <v>72</v>
      </c>
      <c r="AU362" s="196" t="s">
        <v>10</v>
      </c>
      <c r="AY362" s="195" t="s">
        <v>140</v>
      </c>
      <c r="BK362" s="197">
        <f>SUM(BK363:BK387)</f>
        <v>0</v>
      </c>
    </row>
    <row r="363" spans="2:65" s="1" customFormat="1" ht="16.5" customHeight="1">
      <c r="B363" s="40"/>
      <c r="C363" s="200" t="s">
        <v>707</v>
      </c>
      <c r="D363" s="200" t="s">
        <v>143</v>
      </c>
      <c r="E363" s="201" t="s">
        <v>708</v>
      </c>
      <c r="F363" s="202" t="s">
        <v>709</v>
      </c>
      <c r="G363" s="203" t="s">
        <v>161</v>
      </c>
      <c r="H363" s="204">
        <v>17.28</v>
      </c>
      <c r="I363" s="205"/>
      <c r="J363" s="206">
        <f>ROUND(I363*H363,0)</f>
        <v>0</v>
      </c>
      <c r="K363" s="202" t="s">
        <v>147</v>
      </c>
      <c r="L363" s="60"/>
      <c r="M363" s="207" t="s">
        <v>22</v>
      </c>
      <c r="N363" s="208" t="s">
        <v>45</v>
      </c>
      <c r="O363" s="41"/>
      <c r="P363" s="209">
        <f>O363*H363</f>
        <v>0</v>
      </c>
      <c r="Q363" s="209">
        <v>0</v>
      </c>
      <c r="R363" s="209">
        <f>Q363*H363</f>
        <v>0</v>
      </c>
      <c r="S363" s="209">
        <v>3.3000000000000002E-2</v>
      </c>
      <c r="T363" s="210">
        <f>S363*H363</f>
        <v>0.57024000000000008</v>
      </c>
      <c r="AR363" s="23" t="s">
        <v>222</v>
      </c>
      <c r="AT363" s="23" t="s">
        <v>143</v>
      </c>
      <c r="AU363" s="23" t="s">
        <v>83</v>
      </c>
      <c r="AY363" s="23" t="s">
        <v>140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23" t="s">
        <v>83</v>
      </c>
      <c r="BK363" s="211">
        <f>ROUND(I363*H363,0)</f>
        <v>0</v>
      </c>
      <c r="BL363" s="23" t="s">
        <v>222</v>
      </c>
      <c r="BM363" s="23" t="s">
        <v>710</v>
      </c>
    </row>
    <row r="364" spans="2:65" s="12" customFormat="1" ht="13.5">
      <c r="B364" s="212"/>
      <c r="C364" s="213"/>
      <c r="D364" s="214" t="s">
        <v>150</v>
      </c>
      <c r="E364" s="215" t="s">
        <v>22</v>
      </c>
      <c r="F364" s="216" t="s">
        <v>711</v>
      </c>
      <c r="G364" s="213"/>
      <c r="H364" s="217">
        <v>17.28</v>
      </c>
      <c r="I364" s="218"/>
      <c r="J364" s="213"/>
      <c r="K364" s="213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150</v>
      </c>
      <c r="AU364" s="223" t="s">
        <v>83</v>
      </c>
      <c r="AV364" s="12" t="s">
        <v>83</v>
      </c>
      <c r="AW364" s="12" t="s">
        <v>36</v>
      </c>
      <c r="AX364" s="12" t="s">
        <v>73</v>
      </c>
      <c r="AY364" s="223" t="s">
        <v>140</v>
      </c>
    </row>
    <row r="365" spans="2:65" s="1" customFormat="1" ht="16.5" customHeight="1">
      <c r="B365" s="40"/>
      <c r="C365" s="200" t="s">
        <v>712</v>
      </c>
      <c r="D365" s="200" t="s">
        <v>143</v>
      </c>
      <c r="E365" s="201" t="s">
        <v>713</v>
      </c>
      <c r="F365" s="202" t="s">
        <v>714</v>
      </c>
      <c r="G365" s="203" t="s">
        <v>161</v>
      </c>
      <c r="H365" s="204">
        <v>138.24</v>
      </c>
      <c r="I365" s="205"/>
      <c r="J365" s="206">
        <f>ROUND(I365*H365,0)</f>
        <v>0</v>
      </c>
      <c r="K365" s="202" t="s">
        <v>147</v>
      </c>
      <c r="L365" s="60"/>
      <c r="M365" s="207" t="s">
        <v>22</v>
      </c>
      <c r="N365" s="208" t="s">
        <v>45</v>
      </c>
      <c r="O365" s="41"/>
      <c r="P365" s="209">
        <f>O365*H365</f>
        <v>0</v>
      </c>
      <c r="Q365" s="209">
        <v>5.0000000000000002E-5</v>
      </c>
      <c r="R365" s="209">
        <f>Q365*H365</f>
        <v>6.9120000000000006E-3</v>
      </c>
      <c r="S365" s="209">
        <v>0</v>
      </c>
      <c r="T365" s="210">
        <f>S365*H365</f>
        <v>0</v>
      </c>
      <c r="AR365" s="23" t="s">
        <v>222</v>
      </c>
      <c r="AT365" s="23" t="s">
        <v>143</v>
      </c>
      <c r="AU365" s="23" t="s">
        <v>83</v>
      </c>
      <c r="AY365" s="23" t="s">
        <v>140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23" t="s">
        <v>83</v>
      </c>
      <c r="BK365" s="211">
        <f>ROUND(I365*H365,0)</f>
        <v>0</v>
      </c>
      <c r="BL365" s="23" t="s">
        <v>222</v>
      </c>
      <c r="BM365" s="23" t="s">
        <v>715</v>
      </c>
    </row>
    <row r="366" spans="2:65" s="12" customFormat="1" ht="13.5">
      <c r="B366" s="212"/>
      <c r="C366" s="213"/>
      <c r="D366" s="214" t="s">
        <v>150</v>
      </c>
      <c r="E366" s="215" t="s">
        <v>22</v>
      </c>
      <c r="F366" s="216" t="s">
        <v>716</v>
      </c>
      <c r="G366" s="213"/>
      <c r="H366" s="217">
        <v>138.24</v>
      </c>
      <c r="I366" s="218"/>
      <c r="J366" s="213"/>
      <c r="K366" s="213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150</v>
      </c>
      <c r="AU366" s="223" t="s">
        <v>83</v>
      </c>
      <c r="AV366" s="12" t="s">
        <v>83</v>
      </c>
      <c r="AW366" s="12" t="s">
        <v>36</v>
      </c>
      <c r="AX366" s="12" t="s">
        <v>73</v>
      </c>
      <c r="AY366" s="223" t="s">
        <v>140</v>
      </c>
    </row>
    <row r="367" spans="2:65" s="1" customFormat="1" ht="25.5" customHeight="1">
      <c r="B367" s="40"/>
      <c r="C367" s="224" t="s">
        <v>717</v>
      </c>
      <c r="D367" s="224" t="s">
        <v>190</v>
      </c>
      <c r="E367" s="225" t="s">
        <v>718</v>
      </c>
      <c r="F367" s="226" t="s">
        <v>719</v>
      </c>
      <c r="G367" s="227" t="s">
        <v>655</v>
      </c>
      <c r="H367" s="228">
        <v>32</v>
      </c>
      <c r="I367" s="229"/>
      <c r="J367" s="230">
        <f>ROUND(I367*H367,0)</f>
        <v>0</v>
      </c>
      <c r="K367" s="226" t="s">
        <v>22</v>
      </c>
      <c r="L367" s="231"/>
      <c r="M367" s="232" t="s">
        <v>22</v>
      </c>
      <c r="N367" s="233" t="s">
        <v>45</v>
      </c>
      <c r="O367" s="41"/>
      <c r="P367" s="209">
        <f>O367*H367</f>
        <v>0</v>
      </c>
      <c r="Q367" s="209">
        <v>1E-3</v>
      </c>
      <c r="R367" s="209">
        <f>Q367*H367</f>
        <v>3.2000000000000001E-2</v>
      </c>
      <c r="S367" s="209">
        <v>0</v>
      </c>
      <c r="T367" s="210">
        <f>S367*H367</f>
        <v>0</v>
      </c>
      <c r="AR367" s="23" t="s">
        <v>311</v>
      </c>
      <c r="AT367" s="23" t="s">
        <v>190</v>
      </c>
      <c r="AU367" s="23" t="s">
        <v>83</v>
      </c>
      <c r="AY367" s="23" t="s">
        <v>140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23" t="s">
        <v>83</v>
      </c>
      <c r="BK367" s="211">
        <f>ROUND(I367*H367,0)</f>
        <v>0</v>
      </c>
      <c r="BL367" s="23" t="s">
        <v>222</v>
      </c>
      <c r="BM367" s="23" t="s">
        <v>720</v>
      </c>
    </row>
    <row r="368" spans="2:65" s="1" customFormat="1" ht="16.5" customHeight="1">
      <c r="B368" s="40"/>
      <c r="C368" s="200" t="s">
        <v>721</v>
      </c>
      <c r="D368" s="200" t="s">
        <v>143</v>
      </c>
      <c r="E368" s="201" t="s">
        <v>722</v>
      </c>
      <c r="F368" s="202" t="s">
        <v>723</v>
      </c>
      <c r="G368" s="203" t="s">
        <v>161</v>
      </c>
      <c r="H368" s="204">
        <v>17.28</v>
      </c>
      <c r="I368" s="205"/>
      <c r="J368" s="206">
        <f>ROUND(I368*H368,0)</f>
        <v>0</v>
      </c>
      <c r="K368" s="202" t="s">
        <v>147</v>
      </c>
      <c r="L368" s="60"/>
      <c r="M368" s="207" t="s">
        <v>22</v>
      </c>
      <c r="N368" s="208" t="s">
        <v>45</v>
      </c>
      <c r="O368" s="41"/>
      <c r="P368" s="209">
        <f>O368*H368</f>
        <v>0</v>
      </c>
      <c r="Q368" s="209">
        <v>5.0000000000000002E-5</v>
      </c>
      <c r="R368" s="209">
        <f>Q368*H368</f>
        <v>8.6400000000000008E-4</v>
      </c>
      <c r="S368" s="209">
        <v>0</v>
      </c>
      <c r="T368" s="210">
        <f>S368*H368</f>
        <v>0</v>
      </c>
      <c r="AR368" s="23" t="s">
        <v>222</v>
      </c>
      <c r="AT368" s="23" t="s">
        <v>143</v>
      </c>
      <c r="AU368" s="23" t="s">
        <v>83</v>
      </c>
      <c r="AY368" s="23" t="s">
        <v>140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23" t="s">
        <v>83</v>
      </c>
      <c r="BK368" s="211">
        <f>ROUND(I368*H368,0)</f>
        <v>0</v>
      </c>
      <c r="BL368" s="23" t="s">
        <v>222</v>
      </c>
      <c r="BM368" s="23" t="s">
        <v>724</v>
      </c>
    </row>
    <row r="369" spans="2:65" s="12" customFormat="1" ht="13.5">
      <c r="B369" s="212"/>
      <c r="C369" s="213"/>
      <c r="D369" s="214" t="s">
        <v>150</v>
      </c>
      <c r="E369" s="215" t="s">
        <v>22</v>
      </c>
      <c r="F369" s="216" t="s">
        <v>725</v>
      </c>
      <c r="G369" s="213"/>
      <c r="H369" s="217">
        <v>17.28</v>
      </c>
      <c r="I369" s="218"/>
      <c r="J369" s="213"/>
      <c r="K369" s="213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150</v>
      </c>
      <c r="AU369" s="223" t="s">
        <v>83</v>
      </c>
      <c r="AV369" s="12" t="s">
        <v>83</v>
      </c>
      <c r="AW369" s="12" t="s">
        <v>36</v>
      </c>
      <c r="AX369" s="12" t="s">
        <v>73</v>
      </c>
      <c r="AY369" s="223" t="s">
        <v>140</v>
      </c>
    </row>
    <row r="370" spans="2:65" s="1" customFormat="1" ht="16.5" customHeight="1">
      <c r="B370" s="40"/>
      <c r="C370" s="224" t="s">
        <v>726</v>
      </c>
      <c r="D370" s="224" t="s">
        <v>190</v>
      </c>
      <c r="E370" s="225" t="s">
        <v>727</v>
      </c>
      <c r="F370" s="226" t="s">
        <v>728</v>
      </c>
      <c r="G370" s="227" t="s">
        <v>729</v>
      </c>
      <c r="H370" s="228">
        <v>60</v>
      </c>
      <c r="I370" s="229"/>
      <c r="J370" s="230">
        <f>ROUND(I370*H370,0)</f>
        <v>0</v>
      </c>
      <c r="K370" s="226" t="s">
        <v>22</v>
      </c>
      <c r="L370" s="231"/>
      <c r="M370" s="232" t="s">
        <v>22</v>
      </c>
      <c r="N370" s="233" t="s">
        <v>45</v>
      </c>
      <c r="O370" s="41"/>
      <c r="P370" s="209">
        <f>O370*H370</f>
        <v>0</v>
      </c>
      <c r="Q370" s="209">
        <v>1E-3</v>
      </c>
      <c r="R370" s="209">
        <f>Q370*H370</f>
        <v>0.06</v>
      </c>
      <c r="S370" s="209">
        <v>0</v>
      </c>
      <c r="T370" s="210">
        <f>S370*H370</f>
        <v>0</v>
      </c>
      <c r="AR370" s="23" t="s">
        <v>311</v>
      </c>
      <c r="AT370" s="23" t="s">
        <v>190</v>
      </c>
      <c r="AU370" s="23" t="s">
        <v>83</v>
      </c>
      <c r="AY370" s="23" t="s">
        <v>140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23" t="s">
        <v>83</v>
      </c>
      <c r="BK370" s="211">
        <f>ROUND(I370*H370,0)</f>
        <v>0</v>
      </c>
      <c r="BL370" s="23" t="s">
        <v>222</v>
      </c>
      <c r="BM370" s="23" t="s">
        <v>730</v>
      </c>
    </row>
    <row r="371" spans="2:65" s="12" customFormat="1" ht="13.5">
      <c r="B371" s="212"/>
      <c r="C371" s="213"/>
      <c r="D371" s="214" t="s">
        <v>150</v>
      </c>
      <c r="E371" s="215" t="s">
        <v>22</v>
      </c>
      <c r="F371" s="216" t="s">
        <v>731</v>
      </c>
      <c r="G371" s="213"/>
      <c r="H371" s="217">
        <v>60</v>
      </c>
      <c r="I371" s="218"/>
      <c r="J371" s="213"/>
      <c r="K371" s="213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150</v>
      </c>
      <c r="AU371" s="223" t="s">
        <v>83</v>
      </c>
      <c r="AV371" s="12" t="s">
        <v>83</v>
      </c>
      <c r="AW371" s="12" t="s">
        <v>36</v>
      </c>
      <c r="AX371" s="12" t="s">
        <v>73</v>
      </c>
      <c r="AY371" s="223" t="s">
        <v>140</v>
      </c>
    </row>
    <row r="372" spans="2:65" s="1" customFormat="1" ht="16.5" customHeight="1">
      <c r="B372" s="40"/>
      <c r="C372" s="200" t="s">
        <v>732</v>
      </c>
      <c r="D372" s="200" t="s">
        <v>143</v>
      </c>
      <c r="E372" s="201" t="s">
        <v>733</v>
      </c>
      <c r="F372" s="202" t="s">
        <v>734</v>
      </c>
      <c r="G372" s="203" t="s">
        <v>154</v>
      </c>
      <c r="H372" s="204">
        <v>153.6</v>
      </c>
      <c r="I372" s="205"/>
      <c r="J372" s="206">
        <f>ROUND(I372*H372,0)</f>
        <v>0</v>
      </c>
      <c r="K372" s="202" t="s">
        <v>147</v>
      </c>
      <c r="L372" s="60"/>
      <c r="M372" s="207" t="s">
        <v>22</v>
      </c>
      <c r="N372" s="208" t="s">
        <v>45</v>
      </c>
      <c r="O372" s="41"/>
      <c r="P372" s="209">
        <f>O372*H372</f>
        <v>0</v>
      </c>
      <c r="Q372" s="209">
        <v>6.0000000000000002E-5</v>
      </c>
      <c r="R372" s="209">
        <f>Q372*H372</f>
        <v>9.2160000000000002E-3</v>
      </c>
      <c r="S372" s="209">
        <v>0</v>
      </c>
      <c r="T372" s="210">
        <f>S372*H372</f>
        <v>0</v>
      </c>
      <c r="AR372" s="23" t="s">
        <v>222</v>
      </c>
      <c r="AT372" s="23" t="s">
        <v>143</v>
      </c>
      <c r="AU372" s="23" t="s">
        <v>83</v>
      </c>
      <c r="AY372" s="23" t="s">
        <v>140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23" t="s">
        <v>83</v>
      </c>
      <c r="BK372" s="211">
        <f>ROUND(I372*H372,0)</f>
        <v>0</v>
      </c>
      <c r="BL372" s="23" t="s">
        <v>222</v>
      </c>
      <c r="BM372" s="23" t="s">
        <v>735</v>
      </c>
    </row>
    <row r="373" spans="2:65" s="12" customFormat="1" ht="13.5">
      <c r="B373" s="212"/>
      <c r="C373" s="213"/>
      <c r="D373" s="214" t="s">
        <v>150</v>
      </c>
      <c r="E373" s="215" t="s">
        <v>22</v>
      </c>
      <c r="F373" s="216" t="s">
        <v>736</v>
      </c>
      <c r="G373" s="213"/>
      <c r="H373" s="217">
        <v>153.6</v>
      </c>
      <c r="I373" s="218"/>
      <c r="J373" s="213"/>
      <c r="K373" s="213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150</v>
      </c>
      <c r="AU373" s="223" t="s">
        <v>83</v>
      </c>
      <c r="AV373" s="12" t="s">
        <v>83</v>
      </c>
      <c r="AW373" s="12" t="s">
        <v>36</v>
      </c>
      <c r="AX373" s="12" t="s">
        <v>73</v>
      </c>
      <c r="AY373" s="223" t="s">
        <v>140</v>
      </c>
    </row>
    <row r="374" spans="2:65" s="1" customFormat="1" ht="25.5" customHeight="1">
      <c r="B374" s="40"/>
      <c r="C374" s="224" t="s">
        <v>737</v>
      </c>
      <c r="D374" s="224" t="s">
        <v>190</v>
      </c>
      <c r="E374" s="225" t="s">
        <v>738</v>
      </c>
      <c r="F374" s="226" t="s">
        <v>739</v>
      </c>
      <c r="G374" s="227" t="s">
        <v>729</v>
      </c>
      <c r="H374" s="228">
        <v>4257.5389999999998</v>
      </c>
      <c r="I374" s="229"/>
      <c r="J374" s="230">
        <f>ROUND(I374*H374,0)</f>
        <v>0</v>
      </c>
      <c r="K374" s="226" t="s">
        <v>22</v>
      </c>
      <c r="L374" s="231"/>
      <c r="M374" s="232" t="s">
        <v>22</v>
      </c>
      <c r="N374" s="233" t="s">
        <v>45</v>
      </c>
      <c r="O374" s="41"/>
      <c r="P374" s="209">
        <f>O374*H374</f>
        <v>0</v>
      </c>
      <c r="Q374" s="209">
        <v>1E-3</v>
      </c>
      <c r="R374" s="209">
        <f>Q374*H374</f>
        <v>4.2575389999999995</v>
      </c>
      <c r="S374" s="209">
        <v>0</v>
      </c>
      <c r="T374" s="210">
        <f>S374*H374</f>
        <v>0</v>
      </c>
      <c r="AR374" s="23" t="s">
        <v>311</v>
      </c>
      <c r="AT374" s="23" t="s">
        <v>190</v>
      </c>
      <c r="AU374" s="23" t="s">
        <v>83</v>
      </c>
      <c r="AY374" s="23" t="s">
        <v>140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23" t="s">
        <v>83</v>
      </c>
      <c r="BK374" s="211">
        <f>ROUND(I374*H374,0)</f>
        <v>0</v>
      </c>
      <c r="BL374" s="23" t="s">
        <v>222</v>
      </c>
      <c r="BM374" s="23" t="s">
        <v>740</v>
      </c>
    </row>
    <row r="375" spans="2:65" s="12" customFormat="1" ht="13.5">
      <c r="B375" s="212"/>
      <c r="C375" s="213"/>
      <c r="D375" s="214" t="s">
        <v>150</v>
      </c>
      <c r="E375" s="215" t="s">
        <v>22</v>
      </c>
      <c r="F375" s="216" t="s">
        <v>741</v>
      </c>
      <c r="G375" s="213"/>
      <c r="H375" s="217">
        <v>884.73599999999999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150</v>
      </c>
      <c r="AU375" s="223" t="s">
        <v>83</v>
      </c>
      <c r="AV375" s="12" t="s">
        <v>83</v>
      </c>
      <c r="AW375" s="12" t="s">
        <v>36</v>
      </c>
      <c r="AX375" s="12" t="s">
        <v>73</v>
      </c>
      <c r="AY375" s="223" t="s">
        <v>140</v>
      </c>
    </row>
    <row r="376" spans="2:65" s="12" customFormat="1" ht="13.5">
      <c r="B376" s="212"/>
      <c r="C376" s="213"/>
      <c r="D376" s="214" t="s">
        <v>150</v>
      </c>
      <c r="E376" s="215" t="s">
        <v>22</v>
      </c>
      <c r="F376" s="216" t="s">
        <v>742</v>
      </c>
      <c r="G376" s="213"/>
      <c r="H376" s="217">
        <v>2303.77</v>
      </c>
      <c r="I376" s="218"/>
      <c r="J376" s="213"/>
      <c r="K376" s="213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150</v>
      </c>
      <c r="AU376" s="223" t="s">
        <v>83</v>
      </c>
      <c r="AV376" s="12" t="s">
        <v>83</v>
      </c>
      <c r="AW376" s="12" t="s">
        <v>36</v>
      </c>
      <c r="AX376" s="12" t="s">
        <v>73</v>
      </c>
      <c r="AY376" s="223" t="s">
        <v>140</v>
      </c>
    </row>
    <row r="377" spans="2:65" s="12" customFormat="1" ht="13.5">
      <c r="B377" s="212"/>
      <c r="C377" s="213"/>
      <c r="D377" s="214" t="s">
        <v>150</v>
      </c>
      <c r="E377" s="215" t="s">
        <v>22</v>
      </c>
      <c r="F377" s="216" t="s">
        <v>743</v>
      </c>
      <c r="G377" s="213"/>
      <c r="H377" s="217">
        <v>681.98400000000004</v>
      </c>
      <c r="I377" s="218"/>
      <c r="J377" s="213"/>
      <c r="K377" s="213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150</v>
      </c>
      <c r="AU377" s="223" t="s">
        <v>83</v>
      </c>
      <c r="AV377" s="12" t="s">
        <v>83</v>
      </c>
      <c r="AW377" s="12" t="s">
        <v>36</v>
      </c>
      <c r="AX377" s="12" t="s">
        <v>73</v>
      </c>
      <c r="AY377" s="223" t="s">
        <v>140</v>
      </c>
    </row>
    <row r="378" spans="2:65" s="12" customFormat="1" ht="13.5">
      <c r="B378" s="212"/>
      <c r="C378" s="213"/>
      <c r="D378" s="214" t="s">
        <v>150</v>
      </c>
      <c r="E378" s="215" t="s">
        <v>22</v>
      </c>
      <c r="F378" s="216" t="s">
        <v>744</v>
      </c>
      <c r="G378" s="213"/>
      <c r="H378" s="217">
        <v>387.04899999999998</v>
      </c>
      <c r="I378" s="218"/>
      <c r="J378" s="213"/>
      <c r="K378" s="213"/>
      <c r="L378" s="219"/>
      <c r="M378" s="220"/>
      <c r="N378" s="221"/>
      <c r="O378" s="221"/>
      <c r="P378" s="221"/>
      <c r="Q378" s="221"/>
      <c r="R378" s="221"/>
      <c r="S378" s="221"/>
      <c r="T378" s="222"/>
      <c r="AT378" s="223" t="s">
        <v>150</v>
      </c>
      <c r="AU378" s="223" t="s">
        <v>83</v>
      </c>
      <c r="AV378" s="12" t="s">
        <v>83</v>
      </c>
      <c r="AW378" s="12" t="s">
        <v>36</v>
      </c>
      <c r="AX378" s="12" t="s">
        <v>73</v>
      </c>
      <c r="AY378" s="223" t="s">
        <v>140</v>
      </c>
    </row>
    <row r="379" spans="2:65" s="1" customFormat="1" ht="25.5" customHeight="1">
      <c r="B379" s="40"/>
      <c r="C379" s="224" t="s">
        <v>745</v>
      </c>
      <c r="D379" s="224" t="s">
        <v>190</v>
      </c>
      <c r="E379" s="225" t="s">
        <v>746</v>
      </c>
      <c r="F379" s="226" t="s">
        <v>747</v>
      </c>
      <c r="G379" s="227" t="s">
        <v>729</v>
      </c>
      <c r="H379" s="228">
        <v>665.25400000000002</v>
      </c>
      <c r="I379" s="229"/>
      <c r="J379" s="230">
        <f>ROUND(I379*H379,0)</f>
        <v>0</v>
      </c>
      <c r="K379" s="226" t="s">
        <v>22</v>
      </c>
      <c r="L379" s="231"/>
      <c r="M379" s="232" t="s">
        <v>22</v>
      </c>
      <c r="N379" s="233" t="s">
        <v>45</v>
      </c>
      <c r="O379" s="41"/>
      <c r="P379" s="209">
        <f>O379*H379</f>
        <v>0</v>
      </c>
      <c r="Q379" s="209">
        <v>1E-3</v>
      </c>
      <c r="R379" s="209">
        <f>Q379*H379</f>
        <v>0.66525400000000001</v>
      </c>
      <c r="S379" s="209">
        <v>0</v>
      </c>
      <c r="T379" s="210">
        <f>S379*H379</f>
        <v>0</v>
      </c>
      <c r="AR379" s="23" t="s">
        <v>311</v>
      </c>
      <c r="AT379" s="23" t="s">
        <v>190</v>
      </c>
      <c r="AU379" s="23" t="s">
        <v>83</v>
      </c>
      <c r="AY379" s="23" t="s">
        <v>140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23" t="s">
        <v>83</v>
      </c>
      <c r="BK379" s="211">
        <f>ROUND(I379*H379,0)</f>
        <v>0</v>
      </c>
      <c r="BL379" s="23" t="s">
        <v>222</v>
      </c>
      <c r="BM379" s="23" t="s">
        <v>748</v>
      </c>
    </row>
    <row r="380" spans="2:65" s="12" customFormat="1" ht="13.5">
      <c r="B380" s="212"/>
      <c r="C380" s="213"/>
      <c r="D380" s="214" t="s">
        <v>150</v>
      </c>
      <c r="E380" s="215" t="s">
        <v>22</v>
      </c>
      <c r="F380" s="216" t="s">
        <v>749</v>
      </c>
      <c r="G380" s="213"/>
      <c r="H380" s="217">
        <v>428.8</v>
      </c>
      <c r="I380" s="218"/>
      <c r="J380" s="213"/>
      <c r="K380" s="213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150</v>
      </c>
      <c r="AU380" s="223" t="s">
        <v>83</v>
      </c>
      <c r="AV380" s="12" t="s">
        <v>83</v>
      </c>
      <c r="AW380" s="12" t="s">
        <v>36</v>
      </c>
      <c r="AX380" s="12" t="s">
        <v>73</v>
      </c>
      <c r="AY380" s="223" t="s">
        <v>140</v>
      </c>
    </row>
    <row r="381" spans="2:65" s="12" customFormat="1" ht="13.5">
      <c r="B381" s="212"/>
      <c r="C381" s="213"/>
      <c r="D381" s="214" t="s">
        <v>150</v>
      </c>
      <c r="E381" s="215" t="s">
        <v>22</v>
      </c>
      <c r="F381" s="216" t="s">
        <v>750</v>
      </c>
      <c r="G381" s="213"/>
      <c r="H381" s="217">
        <v>236.45400000000001</v>
      </c>
      <c r="I381" s="218"/>
      <c r="J381" s="213"/>
      <c r="K381" s="213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150</v>
      </c>
      <c r="AU381" s="223" t="s">
        <v>83</v>
      </c>
      <c r="AV381" s="12" t="s">
        <v>83</v>
      </c>
      <c r="AW381" s="12" t="s">
        <v>36</v>
      </c>
      <c r="AX381" s="12" t="s">
        <v>73</v>
      </c>
      <c r="AY381" s="223" t="s">
        <v>140</v>
      </c>
    </row>
    <row r="382" spans="2:65" s="1" customFormat="1" ht="25.5" customHeight="1">
      <c r="B382" s="40"/>
      <c r="C382" s="200" t="s">
        <v>751</v>
      </c>
      <c r="D382" s="200" t="s">
        <v>143</v>
      </c>
      <c r="E382" s="201" t="s">
        <v>752</v>
      </c>
      <c r="F382" s="202" t="s">
        <v>753</v>
      </c>
      <c r="G382" s="203" t="s">
        <v>154</v>
      </c>
      <c r="H382" s="204">
        <v>153.6</v>
      </c>
      <c r="I382" s="205"/>
      <c r="J382" s="206">
        <f>ROUND(I382*H382,0)</f>
        <v>0</v>
      </c>
      <c r="K382" s="202" t="s">
        <v>147</v>
      </c>
      <c r="L382" s="60"/>
      <c r="M382" s="207" t="s">
        <v>22</v>
      </c>
      <c r="N382" s="208" t="s">
        <v>45</v>
      </c>
      <c r="O382" s="41"/>
      <c r="P382" s="209">
        <f>O382*H382</f>
        <v>0</v>
      </c>
      <c r="Q382" s="209">
        <v>0</v>
      </c>
      <c r="R382" s="209">
        <f>Q382*H382</f>
        <v>0</v>
      </c>
      <c r="S382" s="209">
        <v>2.5000000000000001E-2</v>
      </c>
      <c r="T382" s="210">
        <f>S382*H382</f>
        <v>3.84</v>
      </c>
      <c r="AR382" s="23" t="s">
        <v>222</v>
      </c>
      <c r="AT382" s="23" t="s">
        <v>143</v>
      </c>
      <c r="AU382" s="23" t="s">
        <v>83</v>
      </c>
      <c r="AY382" s="23" t="s">
        <v>140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23" t="s">
        <v>83</v>
      </c>
      <c r="BK382" s="211">
        <f>ROUND(I382*H382,0)</f>
        <v>0</v>
      </c>
      <c r="BL382" s="23" t="s">
        <v>222</v>
      </c>
      <c r="BM382" s="23" t="s">
        <v>754</v>
      </c>
    </row>
    <row r="383" spans="2:65" s="12" customFormat="1" ht="13.5">
      <c r="B383" s="212"/>
      <c r="C383" s="213"/>
      <c r="D383" s="214" t="s">
        <v>150</v>
      </c>
      <c r="E383" s="215" t="s">
        <v>22</v>
      </c>
      <c r="F383" s="216" t="s">
        <v>755</v>
      </c>
      <c r="G383" s="213"/>
      <c r="H383" s="217">
        <v>153.6</v>
      </c>
      <c r="I383" s="218"/>
      <c r="J383" s="213"/>
      <c r="K383" s="213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150</v>
      </c>
      <c r="AU383" s="223" t="s">
        <v>83</v>
      </c>
      <c r="AV383" s="12" t="s">
        <v>83</v>
      </c>
      <c r="AW383" s="12" t="s">
        <v>36</v>
      </c>
      <c r="AX383" s="12" t="s">
        <v>73</v>
      </c>
      <c r="AY383" s="223" t="s">
        <v>140</v>
      </c>
    </row>
    <row r="384" spans="2:65" s="1" customFormat="1" ht="25.5" customHeight="1">
      <c r="B384" s="40"/>
      <c r="C384" s="200" t="s">
        <v>756</v>
      </c>
      <c r="D384" s="200" t="s">
        <v>143</v>
      </c>
      <c r="E384" s="201" t="s">
        <v>757</v>
      </c>
      <c r="F384" s="202" t="s">
        <v>758</v>
      </c>
      <c r="G384" s="203" t="s">
        <v>759</v>
      </c>
      <c r="H384" s="204">
        <v>32</v>
      </c>
      <c r="I384" s="205"/>
      <c r="J384" s="206">
        <f>ROUND(I384*H384,0)</f>
        <v>0</v>
      </c>
      <c r="K384" s="202" t="s">
        <v>22</v>
      </c>
      <c r="L384" s="60"/>
      <c r="M384" s="207" t="s">
        <v>22</v>
      </c>
      <c r="N384" s="208" t="s">
        <v>45</v>
      </c>
      <c r="O384" s="41"/>
      <c r="P384" s="209">
        <f>O384*H384</f>
        <v>0</v>
      </c>
      <c r="Q384" s="209">
        <v>5.0000000000000001E-3</v>
      </c>
      <c r="R384" s="209">
        <f>Q384*H384</f>
        <v>0.16</v>
      </c>
      <c r="S384" s="209">
        <v>0</v>
      </c>
      <c r="T384" s="210">
        <f>S384*H384</f>
        <v>0</v>
      </c>
      <c r="AR384" s="23" t="s">
        <v>222</v>
      </c>
      <c r="AT384" s="23" t="s">
        <v>143</v>
      </c>
      <c r="AU384" s="23" t="s">
        <v>83</v>
      </c>
      <c r="AY384" s="23" t="s">
        <v>140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23" t="s">
        <v>83</v>
      </c>
      <c r="BK384" s="211">
        <f>ROUND(I384*H384,0)</f>
        <v>0</v>
      </c>
      <c r="BL384" s="23" t="s">
        <v>222</v>
      </c>
      <c r="BM384" s="23" t="s">
        <v>760</v>
      </c>
    </row>
    <row r="385" spans="2:65" s="1" customFormat="1" ht="25.5" customHeight="1">
      <c r="B385" s="40"/>
      <c r="C385" s="200" t="s">
        <v>761</v>
      </c>
      <c r="D385" s="200" t="s">
        <v>143</v>
      </c>
      <c r="E385" s="201" t="s">
        <v>762</v>
      </c>
      <c r="F385" s="202" t="s">
        <v>763</v>
      </c>
      <c r="G385" s="203" t="s">
        <v>655</v>
      </c>
      <c r="H385" s="204">
        <v>1</v>
      </c>
      <c r="I385" s="205"/>
      <c r="J385" s="206">
        <f>ROUND(I385*H385,0)</f>
        <v>0</v>
      </c>
      <c r="K385" s="202" t="s">
        <v>22</v>
      </c>
      <c r="L385" s="60"/>
      <c r="M385" s="207" t="s">
        <v>22</v>
      </c>
      <c r="N385" s="208" t="s">
        <v>45</v>
      </c>
      <c r="O385" s="41"/>
      <c r="P385" s="209">
        <f>O385*H385</f>
        <v>0</v>
      </c>
      <c r="Q385" s="209">
        <v>5.0000000000000001E-3</v>
      </c>
      <c r="R385" s="209">
        <f>Q385*H385</f>
        <v>5.0000000000000001E-3</v>
      </c>
      <c r="S385" s="209">
        <v>0</v>
      </c>
      <c r="T385" s="210">
        <f>S385*H385</f>
        <v>0</v>
      </c>
      <c r="AR385" s="23" t="s">
        <v>222</v>
      </c>
      <c r="AT385" s="23" t="s">
        <v>143</v>
      </c>
      <c r="AU385" s="23" t="s">
        <v>83</v>
      </c>
      <c r="AY385" s="23" t="s">
        <v>140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23" t="s">
        <v>83</v>
      </c>
      <c r="BK385" s="211">
        <f>ROUND(I385*H385,0)</f>
        <v>0</v>
      </c>
      <c r="BL385" s="23" t="s">
        <v>222</v>
      </c>
      <c r="BM385" s="23" t="s">
        <v>764</v>
      </c>
    </row>
    <row r="386" spans="2:65" s="1" customFormat="1" ht="16.5" customHeight="1">
      <c r="B386" s="40"/>
      <c r="C386" s="200" t="s">
        <v>765</v>
      </c>
      <c r="D386" s="200" t="s">
        <v>143</v>
      </c>
      <c r="E386" s="201" t="s">
        <v>766</v>
      </c>
      <c r="F386" s="202" t="s">
        <v>767</v>
      </c>
      <c r="G386" s="203" t="s">
        <v>655</v>
      </c>
      <c r="H386" s="204">
        <v>10</v>
      </c>
      <c r="I386" s="205"/>
      <c r="J386" s="206">
        <f>ROUND(I386*H386,0)</f>
        <v>0</v>
      </c>
      <c r="K386" s="202" t="s">
        <v>22</v>
      </c>
      <c r="L386" s="60"/>
      <c r="M386" s="207" t="s">
        <v>22</v>
      </c>
      <c r="N386" s="208" t="s">
        <v>45</v>
      </c>
      <c r="O386" s="41"/>
      <c r="P386" s="209">
        <f>O386*H386</f>
        <v>0</v>
      </c>
      <c r="Q386" s="209">
        <v>5.0000000000000001E-3</v>
      </c>
      <c r="R386" s="209">
        <f>Q386*H386</f>
        <v>0.05</v>
      </c>
      <c r="S386" s="209">
        <v>0</v>
      </c>
      <c r="T386" s="210">
        <f>S386*H386</f>
        <v>0</v>
      </c>
      <c r="AR386" s="23" t="s">
        <v>222</v>
      </c>
      <c r="AT386" s="23" t="s">
        <v>143</v>
      </c>
      <c r="AU386" s="23" t="s">
        <v>83</v>
      </c>
      <c r="AY386" s="23" t="s">
        <v>140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23" t="s">
        <v>83</v>
      </c>
      <c r="BK386" s="211">
        <f>ROUND(I386*H386,0)</f>
        <v>0</v>
      </c>
      <c r="BL386" s="23" t="s">
        <v>222</v>
      </c>
      <c r="BM386" s="23" t="s">
        <v>768</v>
      </c>
    </row>
    <row r="387" spans="2:65" s="1" customFormat="1" ht="16.5" customHeight="1">
      <c r="B387" s="40"/>
      <c r="C387" s="200" t="s">
        <v>769</v>
      </c>
      <c r="D387" s="200" t="s">
        <v>143</v>
      </c>
      <c r="E387" s="201" t="s">
        <v>770</v>
      </c>
      <c r="F387" s="202" t="s">
        <v>771</v>
      </c>
      <c r="G387" s="203" t="s">
        <v>562</v>
      </c>
      <c r="H387" s="204">
        <v>5.2469999999999999</v>
      </c>
      <c r="I387" s="205"/>
      <c r="J387" s="206">
        <f>ROUND(I387*H387,0)</f>
        <v>0</v>
      </c>
      <c r="K387" s="202" t="s">
        <v>147</v>
      </c>
      <c r="L387" s="60"/>
      <c r="M387" s="207" t="s">
        <v>22</v>
      </c>
      <c r="N387" s="208" t="s">
        <v>45</v>
      </c>
      <c r="O387" s="41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AR387" s="23" t="s">
        <v>222</v>
      </c>
      <c r="AT387" s="23" t="s">
        <v>143</v>
      </c>
      <c r="AU387" s="23" t="s">
        <v>83</v>
      </c>
      <c r="AY387" s="23" t="s">
        <v>140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23" t="s">
        <v>83</v>
      </c>
      <c r="BK387" s="211">
        <f>ROUND(I387*H387,0)</f>
        <v>0</v>
      </c>
      <c r="BL387" s="23" t="s">
        <v>222</v>
      </c>
      <c r="BM387" s="23" t="s">
        <v>772</v>
      </c>
    </row>
    <row r="388" spans="2:65" s="11" customFormat="1" ht="29.85" customHeight="1">
      <c r="B388" s="184"/>
      <c r="C388" s="185"/>
      <c r="D388" s="186" t="s">
        <v>72</v>
      </c>
      <c r="E388" s="198" t="s">
        <v>773</v>
      </c>
      <c r="F388" s="198" t="s">
        <v>774</v>
      </c>
      <c r="G388" s="185"/>
      <c r="H388" s="185"/>
      <c r="I388" s="188"/>
      <c r="J388" s="199">
        <f>BK388</f>
        <v>0</v>
      </c>
      <c r="K388" s="185"/>
      <c r="L388" s="190"/>
      <c r="M388" s="191"/>
      <c r="N388" s="192"/>
      <c r="O388" s="192"/>
      <c r="P388" s="193">
        <f>SUM(P389:P401)</f>
        <v>0</v>
      </c>
      <c r="Q388" s="192"/>
      <c r="R388" s="193">
        <f>SUM(R389:R401)</f>
        <v>5.06071312</v>
      </c>
      <c r="S388" s="192"/>
      <c r="T388" s="194">
        <f>SUM(T389:T401)</f>
        <v>0</v>
      </c>
      <c r="AR388" s="195" t="s">
        <v>83</v>
      </c>
      <c r="AT388" s="196" t="s">
        <v>72</v>
      </c>
      <c r="AU388" s="196" t="s">
        <v>10</v>
      </c>
      <c r="AY388" s="195" t="s">
        <v>140</v>
      </c>
      <c r="BK388" s="197">
        <f>SUM(BK389:BK401)</f>
        <v>0</v>
      </c>
    </row>
    <row r="389" spans="2:65" s="1" customFormat="1" ht="16.5" customHeight="1">
      <c r="B389" s="40"/>
      <c r="C389" s="200" t="s">
        <v>775</v>
      </c>
      <c r="D389" s="200" t="s">
        <v>143</v>
      </c>
      <c r="E389" s="201" t="s">
        <v>776</v>
      </c>
      <c r="F389" s="202" t="s">
        <v>777</v>
      </c>
      <c r="G389" s="203" t="s">
        <v>154</v>
      </c>
      <c r="H389" s="204">
        <v>200.64</v>
      </c>
      <c r="I389" s="205"/>
      <c r="J389" s="206">
        <f>ROUND(I389*H389,0)</f>
        <v>0</v>
      </c>
      <c r="K389" s="202" t="s">
        <v>147</v>
      </c>
      <c r="L389" s="60"/>
      <c r="M389" s="207" t="s">
        <v>22</v>
      </c>
      <c r="N389" s="208" t="s">
        <v>45</v>
      </c>
      <c r="O389" s="41"/>
      <c r="P389" s="209">
        <f>O389*H389</f>
        <v>0</v>
      </c>
      <c r="Q389" s="209">
        <v>6.2E-4</v>
      </c>
      <c r="R389" s="209">
        <f>Q389*H389</f>
        <v>0.12439679999999999</v>
      </c>
      <c r="S389" s="209">
        <v>0</v>
      </c>
      <c r="T389" s="210">
        <f>S389*H389</f>
        <v>0</v>
      </c>
      <c r="AR389" s="23" t="s">
        <v>222</v>
      </c>
      <c r="AT389" s="23" t="s">
        <v>143</v>
      </c>
      <c r="AU389" s="23" t="s">
        <v>83</v>
      </c>
      <c r="AY389" s="23" t="s">
        <v>140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23" t="s">
        <v>83</v>
      </c>
      <c r="BK389" s="211">
        <f>ROUND(I389*H389,0)</f>
        <v>0</v>
      </c>
      <c r="BL389" s="23" t="s">
        <v>222</v>
      </c>
      <c r="BM389" s="23" t="s">
        <v>778</v>
      </c>
    </row>
    <row r="390" spans="2:65" s="12" customFormat="1" ht="13.5">
      <c r="B390" s="212"/>
      <c r="C390" s="213"/>
      <c r="D390" s="214" t="s">
        <v>150</v>
      </c>
      <c r="E390" s="215" t="s">
        <v>22</v>
      </c>
      <c r="F390" s="216" t="s">
        <v>779</v>
      </c>
      <c r="G390" s="213"/>
      <c r="H390" s="217">
        <v>200.64</v>
      </c>
      <c r="I390" s="218"/>
      <c r="J390" s="213"/>
      <c r="K390" s="213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150</v>
      </c>
      <c r="AU390" s="223" t="s">
        <v>83</v>
      </c>
      <c r="AV390" s="12" t="s">
        <v>83</v>
      </c>
      <c r="AW390" s="12" t="s">
        <v>36</v>
      </c>
      <c r="AX390" s="12" t="s">
        <v>73</v>
      </c>
      <c r="AY390" s="223" t="s">
        <v>140</v>
      </c>
    </row>
    <row r="391" spans="2:65" s="1" customFormat="1" ht="25.5" customHeight="1">
      <c r="B391" s="40"/>
      <c r="C391" s="200" t="s">
        <v>780</v>
      </c>
      <c r="D391" s="200" t="s">
        <v>143</v>
      </c>
      <c r="E391" s="201" t="s">
        <v>781</v>
      </c>
      <c r="F391" s="202" t="s">
        <v>782</v>
      </c>
      <c r="G391" s="203" t="s">
        <v>161</v>
      </c>
      <c r="H391" s="204">
        <v>191.29599999999999</v>
      </c>
      <c r="I391" s="205"/>
      <c r="J391" s="206">
        <f>ROUND(I391*H391,0)</f>
        <v>0</v>
      </c>
      <c r="K391" s="202" t="s">
        <v>22</v>
      </c>
      <c r="L391" s="60"/>
      <c r="M391" s="207" t="s">
        <v>22</v>
      </c>
      <c r="N391" s="208" t="s">
        <v>45</v>
      </c>
      <c r="O391" s="41"/>
      <c r="P391" s="209">
        <f>O391*H391</f>
        <v>0</v>
      </c>
      <c r="Q391" s="209">
        <v>3.1700000000000001E-3</v>
      </c>
      <c r="R391" s="209">
        <f>Q391*H391</f>
        <v>0.60640832</v>
      </c>
      <c r="S391" s="209">
        <v>0</v>
      </c>
      <c r="T391" s="210">
        <f>S391*H391</f>
        <v>0</v>
      </c>
      <c r="AR391" s="23" t="s">
        <v>222</v>
      </c>
      <c r="AT391" s="23" t="s">
        <v>143</v>
      </c>
      <c r="AU391" s="23" t="s">
        <v>83</v>
      </c>
      <c r="AY391" s="23" t="s">
        <v>140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23" t="s">
        <v>83</v>
      </c>
      <c r="BK391" s="211">
        <f>ROUND(I391*H391,0)</f>
        <v>0</v>
      </c>
      <c r="BL391" s="23" t="s">
        <v>222</v>
      </c>
      <c r="BM391" s="23" t="s">
        <v>783</v>
      </c>
    </row>
    <row r="392" spans="2:65" s="12" customFormat="1" ht="13.5">
      <c r="B392" s="212"/>
      <c r="C392" s="213"/>
      <c r="D392" s="214" t="s">
        <v>150</v>
      </c>
      <c r="E392" s="215" t="s">
        <v>22</v>
      </c>
      <c r="F392" s="216" t="s">
        <v>434</v>
      </c>
      <c r="G392" s="213"/>
      <c r="H392" s="217">
        <v>191.29599999999999</v>
      </c>
      <c r="I392" s="218"/>
      <c r="J392" s="213"/>
      <c r="K392" s="213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150</v>
      </c>
      <c r="AU392" s="223" t="s">
        <v>83</v>
      </c>
      <c r="AV392" s="12" t="s">
        <v>83</v>
      </c>
      <c r="AW392" s="12" t="s">
        <v>36</v>
      </c>
      <c r="AX392" s="12" t="s">
        <v>73</v>
      </c>
      <c r="AY392" s="223" t="s">
        <v>140</v>
      </c>
    </row>
    <row r="393" spans="2:65" s="1" customFormat="1" ht="25.5" customHeight="1">
      <c r="B393" s="40"/>
      <c r="C393" s="224" t="s">
        <v>784</v>
      </c>
      <c r="D393" s="224" t="s">
        <v>190</v>
      </c>
      <c r="E393" s="225" t="s">
        <v>785</v>
      </c>
      <c r="F393" s="226" t="s">
        <v>786</v>
      </c>
      <c r="G393" s="227" t="s">
        <v>161</v>
      </c>
      <c r="H393" s="228">
        <v>221.928</v>
      </c>
      <c r="I393" s="229"/>
      <c r="J393" s="230">
        <f>ROUND(I393*H393,0)</f>
        <v>0</v>
      </c>
      <c r="K393" s="226" t="s">
        <v>147</v>
      </c>
      <c r="L393" s="231"/>
      <c r="M393" s="232" t="s">
        <v>22</v>
      </c>
      <c r="N393" s="233" t="s">
        <v>45</v>
      </c>
      <c r="O393" s="41"/>
      <c r="P393" s="209">
        <f>O393*H393</f>
        <v>0</v>
      </c>
      <c r="Q393" s="209">
        <v>1.9199999999999998E-2</v>
      </c>
      <c r="R393" s="209">
        <f>Q393*H393</f>
        <v>4.2610175999999997</v>
      </c>
      <c r="S393" s="209">
        <v>0</v>
      </c>
      <c r="T393" s="210">
        <f>S393*H393</f>
        <v>0</v>
      </c>
      <c r="AR393" s="23" t="s">
        <v>311</v>
      </c>
      <c r="AT393" s="23" t="s">
        <v>190</v>
      </c>
      <c r="AU393" s="23" t="s">
        <v>83</v>
      </c>
      <c r="AY393" s="23" t="s">
        <v>140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23" t="s">
        <v>83</v>
      </c>
      <c r="BK393" s="211">
        <f>ROUND(I393*H393,0)</f>
        <v>0</v>
      </c>
      <c r="BL393" s="23" t="s">
        <v>222</v>
      </c>
      <c r="BM393" s="23" t="s">
        <v>787</v>
      </c>
    </row>
    <row r="394" spans="2:65" s="12" customFormat="1" ht="13.5">
      <c r="B394" s="212"/>
      <c r="C394" s="213"/>
      <c r="D394" s="214" t="s">
        <v>150</v>
      </c>
      <c r="E394" s="215" t="s">
        <v>22</v>
      </c>
      <c r="F394" s="216" t="s">
        <v>788</v>
      </c>
      <c r="G394" s="213"/>
      <c r="H394" s="217">
        <v>221.928</v>
      </c>
      <c r="I394" s="218"/>
      <c r="J394" s="213"/>
      <c r="K394" s="213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150</v>
      </c>
      <c r="AU394" s="223" t="s">
        <v>83</v>
      </c>
      <c r="AV394" s="12" t="s">
        <v>83</v>
      </c>
      <c r="AW394" s="12" t="s">
        <v>36</v>
      </c>
      <c r="AX394" s="12" t="s">
        <v>73</v>
      </c>
      <c r="AY394" s="223" t="s">
        <v>140</v>
      </c>
    </row>
    <row r="395" spans="2:65" s="1" customFormat="1" ht="25.5" customHeight="1">
      <c r="B395" s="40"/>
      <c r="C395" s="200" t="s">
        <v>789</v>
      </c>
      <c r="D395" s="200" t="s">
        <v>143</v>
      </c>
      <c r="E395" s="201" t="s">
        <v>790</v>
      </c>
      <c r="F395" s="202" t="s">
        <v>791</v>
      </c>
      <c r="G395" s="203" t="s">
        <v>161</v>
      </c>
      <c r="H395" s="204">
        <v>191.29599999999999</v>
      </c>
      <c r="I395" s="205"/>
      <c r="J395" s="206">
        <f>ROUND(I395*H395,0)</f>
        <v>0</v>
      </c>
      <c r="K395" s="202" t="s">
        <v>22</v>
      </c>
      <c r="L395" s="60"/>
      <c r="M395" s="207" t="s">
        <v>22</v>
      </c>
      <c r="N395" s="208" t="s">
        <v>45</v>
      </c>
      <c r="O395" s="41"/>
      <c r="P395" s="209">
        <f>O395*H395</f>
        <v>0</v>
      </c>
      <c r="Q395" s="209">
        <v>0</v>
      </c>
      <c r="R395" s="209">
        <f>Q395*H395</f>
        <v>0</v>
      </c>
      <c r="S395" s="209">
        <v>0</v>
      </c>
      <c r="T395" s="210">
        <f>S395*H395</f>
        <v>0</v>
      </c>
      <c r="AR395" s="23" t="s">
        <v>222</v>
      </c>
      <c r="AT395" s="23" t="s">
        <v>143</v>
      </c>
      <c r="AU395" s="23" t="s">
        <v>83</v>
      </c>
      <c r="AY395" s="23" t="s">
        <v>140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23" t="s">
        <v>83</v>
      </c>
      <c r="BK395" s="211">
        <f>ROUND(I395*H395,0)</f>
        <v>0</v>
      </c>
      <c r="BL395" s="23" t="s">
        <v>222</v>
      </c>
      <c r="BM395" s="23" t="s">
        <v>792</v>
      </c>
    </row>
    <row r="396" spans="2:65" s="1" customFormat="1" ht="16.5" customHeight="1">
      <c r="B396" s="40"/>
      <c r="C396" s="200" t="s">
        <v>793</v>
      </c>
      <c r="D396" s="200" t="s">
        <v>143</v>
      </c>
      <c r="E396" s="201" t="s">
        <v>794</v>
      </c>
      <c r="F396" s="202" t="s">
        <v>795</v>
      </c>
      <c r="G396" s="203" t="s">
        <v>161</v>
      </c>
      <c r="H396" s="204">
        <v>191.928</v>
      </c>
      <c r="I396" s="205"/>
      <c r="J396" s="206">
        <f>ROUND(I396*H396,0)</f>
        <v>0</v>
      </c>
      <c r="K396" s="202" t="s">
        <v>147</v>
      </c>
      <c r="L396" s="60"/>
      <c r="M396" s="207" t="s">
        <v>22</v>
      </c>
      <c r="N396" s="208" t="s">
        <v>45</v>
      </c>
      <c r="O396" s="41"/>
      <c r="P396" s="209">
        <f>O396*H396</f>
        <v>0</v>
      </c>
      <c r="Q396" s="209">
        <v>2.9999999999999997E-4</v>
      </c>
      <c r="R396" s="209">
        <f>Q396*H396</f>
        <v>5.7578399999999995E-2</v>
      </c>
      <c r="S396" s="209">
        <v>0</v>
      </c>
      <c r="T396" s="210">
        <f>S396*H396</f>
        <v>0</v>
      </c>
      <c r="AR396" s="23" t="s">
        <v>222</v>
      </c>
      <c r="AT396" s="23" t="s">
        <v>143</v>
      </c>
      <c r="AU396" s="23" t="s">
        <v>83</v>
      </c>
      <c r="AY396" s="23" t="s">
        <v>140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23" t="s">
        <v>83</v>
      </c>
      <c r="BK396" s="211">
        <f>ROUND(I396*H396,0)</f>
        <v>0</v>
      </c>
      <c r="BL396" s="23" t="s">
        <v>222</v>
      </c>
      <c r="BM396" s="23" t="s">
        <v>796</v>
      </c>
    </row>
    <row r="397" spans="2:65" s="1" customFormat="1" ht="16.5" customHeight="1">
      <c r="B397" s="40"/>
      <c r="C397" s="200" t="s">
        <v>797</v>
      </c>
      <c r="D397" s="200" t="s">
        <v>143</v>
      </c>
      <c r="E397" s="201" t="s">
        <v>798</v>
      </c>
      <c r="F397" s="202" t="s">
        <v>799</v>
      </c>
      <c r="G397" s="203" t="s">
        <v>154</v>
      </c>
      <c r="H397" s="204">
        <v>226.24</v>
      </c>
      <c r="I397" s="205"/>
      <c r="J397" s="206">
        <f>ROUND(I397*H397,0)</f>
        <v>0</v>
      </c>
      <c r="K397" s="202" t="s">
        <v>22</v>
      </c>
      <c r="L397" s="60"/>
      <c r="M397" s="207" t="s">
        <v>22</v>
      </c>
      <c r="N397" s="208" t="s">
        <v>45</v>
      </c>
      <c r="O397" s="41"/>
      <c r="P397" s="209">
        <f>O397*H397</f>
        <v>0</v>
      </c>
      <c r="Q397" s="209">
        <v>5.0000000000000002E-5</v>
      </c>
      <c r="R397" s="209">
        <f>Q397*H397</f>
        <v>1.1312000000000001E-2</v>
      </c>
      <c r="S397" s="209">
        <v>0</v>
      </c>
      <c r="T397" s="210">
        <f>S397*H397</f>
        <v>0</v>
      </c>
      <c r="AR397" s="23" t="s">
        <v>222</v>
      </c>
      <c r="AT397" s="23" t="s">
        <v>143</v>
      </c>
      <c r="AU397" s="23" t="s">
        <v>83</v>
      </c>
      <c r="AY397" s="23" t="s">
        <v>140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23" t="s">
        <v>83</v>
      </c>
      <c r="BK397" s="211">
        <f>ROUND(I397*H397,0)</f>
        <v>0</v>
      </c>
      <c r="BL397" s="23" t="s">
        <v>222</v>
      </c>
      <c r="BM397" s="23" t="s">
        <v>800</v>
      </c>
    </row>
    <row r="398" spans="2:65" s="12" customFormat="1" ht="13.5">
      <c r="B398" s="212"/>
      <c r="C398" s="213"/>
      <c r="D398" s="214" t="s">
        <v>150</v>
      </c>
      <c r="E398" s="215" t="s">
        <v>22</v>
      </c>
      <c r="F398" s="216" t="s">
        <v>614</v>
      </c>
      <c r="G398" s="213"/>
      <c r="H398" s="217">
        <v>226.24</v>
      </c>
      <c r="I398" s="218"/>
      <c r="J398" s="213"/>
      <c r="K398" s="213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150</v>
      </c>
      <c r="AU398" s="223" t="s">
        <v>83</v>
      </c>
      <c r="AV398" s="12" t="s">
        <v>83</v>
      </c>
      <c r="AW398" s="12" t="s">
        <v>36</v>
      </c>
      <c r="AX398" s="12" t="s">
        <v>73</v>
      </c>
      <c r="AY398" s="223" t="s">
        <v>140</v>
      </c>
    </row>
    <row r="399" spans="2:65" s="1" customFormat="1" ht="16.5" customHeight="1">
      <c r="B399" s="40"/>
      <c r="C399" s="200" t="s">
        <v>801</v>
      </c>
      <c r="D399" s="200" t="s">
        <v>143</v>
      </c>
      <c r="E399" s="201" t="s">
        <v>802</v>
      </c>
      <c r="F399" s="202" t="s">
        <v>803</v>
      </c>
      <c r="G399" s="203" t="s">
        <v>171</v>
      </c>
      <c r="H399" s="204">
        <v>668.8</v>
      </c>
      <c r="I399" s="205"/>
      <c r="J399" s="206">
        <f>ROUND(I399*H399,0)</f>
        <v>0</v>
      </c>
      <c r="K399" s="202" t="s">
        <v>147</v>
      </c>
      <c r="L399" s="60"/>
      <c r="M399" s="207" t="s">
        <v>22</v>
      </c>
      <c r="N399" s="208" t="s">
        <v>45</v>
      </c>
      <c r="O399" s="41"/>
      <c r="P399" s="209">
        <f>O399*H399</f>
        <v>0</v>
      </c>
      <c r="Q399" s="209">
        <v>0</v>
      </c>
      <c r="R399" s="209">
        <f>Q399*H399</f>
        <v>0</v>
      </c>
      <c r="S399" s="209">
        <v>0</v>
      </c>
      <c r="T399" s="210">
        <f>S399*H399</f>
        <v>0</v>
      </c>
      <c r="AR399" s="23" t="s">
        <v>222</v>
      </c>
      <c r="AT399" s="23" t="s">
        <v>143</v>
      </c>
      <c r="AU399" s="23" t="s">
        <v>83</v>
      </c>
      <c r="AY399" s="23" t="s">
        <v>140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23" t="s">
        <v>83</v>
      </c>
      <c r="BK399" s="211">
        <f>ROUND(I399*H399,0)</f>
        <v>0</v>
      </c>
      <c r="BL399" s="23" t="s">
        <v>222</v>
      </c>
      <c r="BM399" s="23" t="s">
        <v>804</v>
      </c>
    </row>
    <row r="400" spans="2:65" s="12" customFormat="1" ht="13.5">
      <c r="B400" s="212"/>
      <c r="C400" s="213"/>
      <c r="D400" s="214" t="s">
        <v>150</v>
      </c>
      <c r="E400" s="215" t="s">
        <v>22</v>
      </c>
      <c r="F400" s="216" t="s">
        <v>805</v>
      </c>
      <c r="G400" s="213"/>
      <c r="H400" s="217">
        <v>668.8</v>
      </c>
      <c r="I400" s="218"/>
      <c r="J400" s="213"/>
      <c r="K400" s="213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150</v>
      </c>
      <c r="AU400" s="223" t="s">
        <v>83</v>
      </c>
      <c r="AV400" s="12" t="s">
        <v>83</v>
      </c>
      <c r="AW400" s="12" t="s">
        <v>36</v>
      </c>
      <c r="AX400" s="12" t="s">
        <v>73</v>
      </c>
      <c r="AY400" s="223" t="s">
        <v>140</v>
      </c>
    </row>
    <row r="401" spans="2:65" s="1" customFormat="1" ht="16.5" customHeight="1">
      <c r="B401" s="40"/>
      <c r="C401" s="200" t="s">
        <v>806</v>
      </c>
      <c r="D401" s="200" t="s">
        <v>143</v>
      </c>
      <c r="E401" s="201" t="s">
        <v>807</v>
      </c>
      <c r="F401" s="202" t="s">
        <v>808</v>
      </c>
      <c r="G401" s="203" t="s">
        <v>562</v>
      </c>
      <c r="H401" s="204">
        <v>5.0609999999999999</v>
      </c>
      <c r="I401" s="205"/>
      <c r="J401" s="206">
        <f>ROUND(I401*H401,0)</f>
        <v>0</v>
      </c>
      <c r="K401" s="202" t="s">
        <v>147</v>
      </c>
      <c r="L401" s="60"/>
      <c r="M401" s="207" t="s">
        <v>22</v>
      </c>
      <c r="N401" s="208" t="s">
        <v>45</v>
      </c>
      <c r="O401" s="41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10">
        <f>S401*H401</f>
        <v>0</v>
      </c>
      <c r="AR401" s="23" t="s">
        <v>222</v>
      </c>
      <c r="AT401" s="23" t="s">
        <v>143</v>
      </c>
      <c r="AU401" s="23" t="s">
        <v>83</v>
      </c>
      <c r="AY401" s="23" t="s">
        <v>140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23" t="s">
        <v>83</v>
      </c>
      <c r="BK401" s="211">
        <f>ROUND(I401*H401,0)</f>
        <v>0</v>
      </c>
      <c r="BL401" s="23" t="s">
        <v>222</v>
      </c>
      <c r="BM401" s="23" t="s">
        <v>809</v>
      </c>
    </row>
    <row r="402" spans="2:65" s="11" customFormat="1" ht="29.85" customHeight="1">
      <c r="B402" s="184"/>
      <c r="C402" s="185"/>
      <c r="D402" s="186" t="s">
        <v>72</v>
      </c>
      <c r="E402" s="198" t="s">
        <v>810</v>
      </c>
      <c r="F402" s="198" t="s">
        <v>811</v>
      </c>
      <c r="G402" s="185"/>
      <c r="H402" s="185"/>
      <c r="I402" s="188"/>
      <c r="J402" s="199">
        <f>BK402</f>
        <v>0</v>
      </c>
      <c r="K402" s="185"/>
      <c r="L402" s="190"/>
      <c r="M402" s="191"/>
      <c r="N402" s="192"/>
      <c r="O402" s="192"/>
      <c r="P402" s="193">
        <f>SUM(P403:P409)</f>
        <v>0</v>
      </c>
      <c r="Q402" s="192"/>
      <c r="R402" s="193">
        <f>SUM(R403:R409)</f>
        <v>0.21561659999999999</v>
      </c>
      <c r="S402" s="192"/>
      <c r="T402" s="194">
        <f>SUM(T403:T409)</f>
        <v>0</v>
      </c>
      <c r="AR402" s="195" t="s">
        <v>83</v>
      </c>
      <c r="AT402" s="196" t="s">
        <v>72</v>
      </c>
      <c r="AU402" s="196" t="s">
        <v>10</v>
      </c>
      <c r="AY402" s="195" t="s">
        <v>140</v>
      </c>
      <c r="BK402" s="197">
        <f>SUM(BK403:BK409)</f>
        <v>0</v>
      </c>
    </row>
    <row r="403" spans="2:65" s="1" customFormat="1" ht="25.5" customHeight="1">
      <c r="B403" s="40"/>
      <c r="C403" s="200" t="s">
        <v>812</v>
      </c>
      <c r="D403" s="200" t="s">
        <v>143</v>
      </c>
      <c r="E403" s="201" t="s">
        <v>813</v>
      </c>
      <c r="F403" s="202" t="s">
        <v>814</v>
      </c>
      <c r="G403" s="203" t="s">
        <v>161</v>
      </c>
      <c r="H403" s="204">
        <v>6.9420000000000002</v>
      </c>
      <c r="I403" s="205"/>
      <c r="J403" s="206">
        <f>ROUND(I403*H403,0)</f>
        <v>0</v>
      </c>
      <c r="K403" s="202" t="s">
        <v>147</v>
      </c>
      <c r="L403" s="60"/>
      <c r="M403" s="207" t="s">
        <v>22</v>
      </c>
      <c r="N403" s="208" t="s">
        <v>45</v>
      </c>
      <c r="O403" s="41"/>
      <c r="P403" s="209">
        <f>O403*H403</f>
        <v>0</v>
      </c>
      <c r="Q403" s="209">
        <v>2.8999999999999998E-3</v>
      </c>
      <c r="R403" s="209">
        <f>Q403*H403</f>
        <v>2.0131799999999998E-2</v>
      </c>
      <c r="S403" s="209">
        <v>0</v>
      </c>
      <c r="T403" s="210">
        <f>S403*H403</f>
        <v>0</v>
      </c>
      <c r="AR403" s="23" t="s">
        <v>222</v>
      </c>
      <c r="AT403" s="23" t="s">
        <v>143</v>
      </c>
      <c r="AU403" s="23" t="s">
        <v>83</v>
      </c>
      <c r="AY403" s="23" t="s">
        <v>140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23" t="s">
        <v>83</v>
      </c>
      <c r="BK403" s="211">
        <f>ROUND(I403*H403,0)</f>
        <v>0</v>
      </c>
      <c r="BL403" s="23" t="s">
        <v>222</v>
      </c>
      <c r="BM403" s="23" t="s">
        <v>815</v>
      </c>
    </row>
    <row r="404" spans="2:65" s="12" customFormat="1" ht="13.5">
      <c r="B404" s="212"/>
      <c r="C404" s="213"/>
      <c r="D404" s="214" t="s">
        <v>150</v>
      </c>
      <c r="E404" s="215" t="s">
        <v>22</v>
      </c>
      <c r="F404" s="216" t="s">
        <v>816</v>
      </c>
      <c r="G404" s="213"/>
      <c r="H404" s="217">
        <v>6.9420000000000002</v>
      </c>
      <c r="I404" s="218"/>
      <c r="J404" s="213"/>
      <c r="K404" s="213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150</v>
      </c>
      <c r="AU404" s="223" t="s">
        <v>83</v>
      </c>
      <c r="AV404" s="12" t="s">
        <v>83</v>
      </c>
      <c r="AW404" s="12" t="s">
        <v>36</v>
      </c>
      <c r="AX404" s="12" t="s">
        <v>73</v>
      </c>
      <c r="AY404" s="223" t="s">
        <v>140</v>
      </c>
    </row>
    <row r="405" spans="2:65" s="1" customFormat="1" ht="25.5" customHeight="1">
      <c r="B405" s="40"/>
      <c r="C405" s="224" t="s">
        <v>817</v>
      </c>
      <c r="D405" s="224" t="s">
        <v>190</v>
      </c>
      <c r="E405" s="225" t="s">
        <v>818</v>
      </c>
      <c r="F405" s="226" t="s">
        <v>786</v>
      </c>
      <c r="G405" s="227" t="s">
        <v>161</v>
      </c>
      <c r="H405" s="228">
        <v>7.2889999999999997</v>
      </c>
      <c r="I405" s="229"/>
      <c r="J405" s="230">
        <f>ROUND(I405*H405,0)</f>
        <v>0</v>
      </c>
      <c r="K405" s="226" t="s">
        <v>147</v>
      </c>
      <c r="L405" s="231"/>
      <c r="M405" s="232" t="s">
        <v>22</v>
      </c>
      <c r="N405" s="233" t="s">
        <v>45</v>
      </c>
      <c r="O405" s="41"/>
      <c r="P405" s="209">
        <f>O405*H405</f>
        <v>0</v>
      </c>
      <c r="Q405" s="209">
        <v>1.9199999999999998E-2</v>
      </c>
      <c r="R405" s="209">
        <f>Q405*H405</f>
        <v>0.13994879999999998</v>
      </c>
      <c r="S405" s="209">
        <v>0</v>
      </c>
      <c r="T405" s="210">
        <f>S405*H405</f>
        <v>0</v>
      </c>
      <c r="AR405" s="23" t="s">
        <v>311</v>
      </c>
      <c r="AT405" s="23" t="s">
        <v>190</v>
      </c>
      <c r="AU405" s="23" t="s">
        <v>83</v>
      </c>
      <c r="AY405" s="23" t="s">
        <v>140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23" t="s">
        <v>83</v>
      </c>
      <c r="BK405" s="211">
        <f>ROUND(I405*H405,0)</f>
        <v>0</v>
      </c>
      <c r="BL405" s="23" t="s">
        <v>222</v>
      </c>
      <c r="BM405" s="23" t="s">
        <v>819</v>
      </c>
    </row>
    <row r="406" spans="2:65" s="12" customFormat="1" ht="13.5">
      <c r="B406" s="212"/>
      <c r="C406" s="213"/>
      <c r="D406" s="214" t="s">
        <v>150</v>
      </c>
      <c r="E406" s="215" t="s">
        <v>22</v>
      </c>
      <c r="F406" s="216" t="s">
        <v>820</v>
      </c>
      <c r="G406" s="213"/>
      <c r="H406" s="217">
        <v>7.2889999999999997</v>
      </c>
      <c r="I406" s="218"/>
      <c r="J406" s="213"/>
      <c r="K406" s="213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150</v>
      </c>
      <c r="AU406" s="223" t="s">
        <v>83</v>
      </c>
      <c r="AV406" s="12" t="s">
        <v>83</v>
      </c>
      <c r="AW406" s="12" t="s">
        <v>36</v>
      </c>
      <c r="AX406" s="12" t="s">
        <v>73</v>
      </c>
      <c r="AY406" s="223" t="s">
        <v>140</v>
      </c>
    </row>
    <row r="407" spans="2:65" s="1" customFormat="1" ht="25.5" customHeight="1">
      <c r="B407" s="40"/>
      <c r="C407" s="200" t="s">
        <v>821</v>
      </c>
      <c r="D407" s="200" t="s">
        <v>143</v>
      </c>
      <c r="E407" s="201" t="s">
        <v>822</v>
      </c>
      <c r="F407" s="202" t="s">
        <v>823</v>
      </c>
      <c r="G407" s="203" t="s">
        <v>161</v>
      </c>
      <c r="H407" s="204">
        <v>6.9420000000000002</v>
      </c>
      <c r="I407" s="205"/>
      <c r="J407" s="206">
        <f>ROUND(I407*H407,0)</f>
        <v>0</v>
      </c>
      <c r="K407" s="202" t="s">
        <v>147</v>
      </c>
      <c r="L407" s="60"/>
      <c r="M407" s="207" t="s">
        <v>22</v>
      </c>
      <c r="N407" s="208" t="s">
        <v>45</v>
      </c>
      <c r="O407" s="41"/>
      <c r="P407" s="209">
        <f>O407*H407</f>
        <v>0</v>
      </c>
      <c r="Q407" s="209">
        <v>0</v>
      </c>
      <c r="R407" s="209">
        <f>Q407*H407</f>
        <v>0</v>
      </c>
      <c r="S407" s="209">
        <v>0</v>
      </c>
      <c r="T407" s="210">
        <f>S407*H407</f>
        <v>0</v>
      </c>
      <c r="AR407" s="23" t="s">
        <v>222</v>
      </c>
      <c r="AT407" s="23" t="s">
        <v>143</v>
      </c>
      <c r="AU407" s="23" t="s">
        <v>83</v>
      </c>
      <c r="AY407" s="23" t="s">
        <v>140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23" t="s">
        <v>83</v>
      </c>
      <c r="BK407" s="211">
        <f>ROUND(I407*H407,0)</f>
        <v>0</v>
      </c>
      <c r="BL407" s="23" t="s">
        <v>222</v>
      </c>
      <c r="BM407" s="23" t="s">
        <v>824</v>
      </c>
    </row>
    <row r="408" spans="2:65" s="1" customFormat="1" ht="25.5" customHeight="1">
      <c r="B408" s="40"/>
      <c r="C408" s="200" t="s">
        <v>825</v>
      </c>
      <c r="D408" s="200" t="s">
        <v>143</v>
      </c>
      <c r="E408" s="201" t="s">
        <v>826</v>
      </c>
      <c r="F408" s="202" t="s">
        <v>827</v>
      </c>
      <c r="G408" s="203" t="s">
        <v>161</v>
      </c>
      <c r="H408" s="204">
        <v>6.9420000000000002</v>
      </c>
      <c r="I408" s="205"/>
      <c r="J408" s="206">
        <f>ROUND(I408*H408,0)</f>
        <v>0</v>
      </c>
      <c r="K408" s="202" t="s">
        <v>147</v>
      </c>
      <c r="L408" s="60"/>
      <c r="M408" s="207" t="s">
        <v>22</v>
      </c>
      <c r="N408" s="208" t="s">
        <v>45</v>
      </c>
      <c r="O408" s="41"/>
      <c r="P408" s="209">
        <f>O408*H408</f>
        <v>0</v>
      </c>
      <c r="Q408" s="209">
        <v>8.0000000000000002E-3</v>
      </c>
      <c r="R408" s="209">
        <f>Q408*H408</f>
        <v>5.5536000000000002E-2</v>
      </c>
      <c r="S408" s="209">
        <v>0</v>
      </c>
      <c r="T408" s="210">
        <f>S408*H408</f>
        <v>0</v>
      </c>
      <c r="AR408" s="23" t="s">
        <v>222</v>
      </c>
      <c r="AT408" s="23" t="s">
        <v>143</v>
      </c>
      <c r="AU408" s="23" t="s">
        <v>83</v>
      </c>
      <c r="AY408" s="23" t="s">
        <v>140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23" t="s">
        <v>83</v>
      </c>
      <c r="BK408" s="211">
        <f>ROUND(I408*H408,0)</f>
        <v>0</v>
      </c>
      <c r="BL408" s="23" t="s">
        <v>222</v>
      </c>
      <c r="BM408" s="23" t="s">
        <v>828</v>
      </c>
    </row>
    <row r="409" spans="2:65" s="1" customFormat="1" ht="16.5" customHeight="1">
      <c r="B409" s="40"/>
      <c r="C409" s="200" t="s">
        <v>829</v>
      </c>
      <c r="D409" s="200" t="s">
        <v>143</v>
      </c>
      <c r="E409" s="201" t="s">
        <v>830</v>
      </c>
      <c r="F409" s="202" t="s">
        <v>831</v>
      </c>
      <c r="G409" s="203" t="s">
        <v>562</v>
      </c>
      <c r="H409" s="204">
        <v>0.216</v>
      </c>
      <c r="I409" s="205"/>
      <c r="J409" s="206">
        <f>ROUND(I409*H409,0)</f>
        <v>0</v>
      </c>
      <c r="K409" s="202" t="s">
        <v>147</v>
      </c>
      <c r="L409" s="60"/>
      <c r="M409" s="207" t="s">
        <v>22</v>
      </c>
      <c r="N409" s="208" t="s">
        <v>45</v>
      </c>
      <c r="O409" s="41"/>
      <c r="P409" s="209">
        <f>O409*H409</f>
        <v>0</v>
      </c>
      <c r="Q409" s="209">
        <v>0</v>
      </c>
      <c r="R409" s="209">
        <f>Q409*H409</f>
        <v>0</v>
      </c>
      <c r="S409" s="209">
        <v>0</v>
      </c>
      <c r="T409" s="210">
        <f>S409*H409</f>
        <v>0</v>
      </c>
      <c r="AR409" s="23" t="s">
        <v>222</v>
      </c>
      <c r="AT409" s="23" t="s">
        <v>143</v>
      </c>
      <c r="AU409" s="23" t="s">
        <v>83</v>
      </c>
      <c r="AY409" s="23" t="s">
        <v>140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23" t="s">
        <v>83</v>
      </c>
      <c r="BK409" s="211">
        <f>ROUND(I409*H409,0)</f>
        <v>0</v>
      </c>
      <c r="BL409" s="23" t="s">
        <v>222</v>
      </c>
      <c r="BM409" s="23" t="s">
        <v>832</v>
      </c>
    </row>
    <row r="410" spans="2:65" s="11" customFormat="1" ht="29.85" customHeight="1">
      <c r="B410" s="184"/>
      <c r="C410" s="185"/>
      <c r="D410" s="186" t="s">
        <v>72</v>
      </c>
      <c r="E410" s="198" t="s">
        <v>833</v>
      </c>
      <c r="F410" s="198" t="s">
        <v>834</v>
      </c>
      <c r="G410" s="185"/>
      <c r="H410" s="185"/>
      <c r="I410" s="188"/>
      <c r="J410" s="199">
        <f>BK410</f>
        <v>0</v>
      </c>
      <c r="K410" s="185"/>
      <c r="L410" s="190"/>
      <c r="M410" s="191"/>
      <c r="N410" s="192"/>
      <c r="O410" s="192"/>
      <c r="P410" s="193">
        <f>SUM(P411:P414)</f>
        <v>0</v>
      </c>
      <c r="Q410" s="192"/>
      <c r="R410" s="193">
        <f>SUM(R411:R414)</f>
        <v>2.2297999999999998E-2</v>
      </c>
      <c r="S410" s="192"/>
      <c r="T410" s="194">
        <f>SUM(T411:T414)</f>
        <v>0</v>
      </c>
      <c r="AR410" s="195" t="s">
        <v>83</v>
      </c>
      <c r="AT410" s="196" t="s">
        <v>72</v>
      </c>
      <c r="AU410" s="196" t="s">
        <v>10</v>
      </c>
      <c r="AY410" s="195" t="s">
        <v>140</v>
      </c>
      <c r="BK410" s="197">
        <f>SUM(BK411:BK414)</f>
        <v>0</v>
      </c>
    </row>
    <row r="411" spans="2:65" s="1" customFormat="1" ht="25.5" customHeight="1">
      <c r="B411" s="40"/>
      <c r="C411" s="200" t="s">
        <v>835</v>
      </c>
      <c r="D411" s="200" t="s">
        <v>143</v>
      </c>
      <c r="E411" s="201" t="s">
        <v>836</v>
      </c>
      <c r="F411" s="202" t="s">
        <v>837</v>
      </c>
      <c r="G411" s="203" t="s">
        <v>161</v>
      </c>
      <c r="H411" s="204">
        <v>44.595999999999997</v>
      </c>
      <c r="I411" s="205"/>
      <c r="J411" s="206">
        <f>ROUND(I411*H411,0)</f>
        <v>0</v>
      </c>
      <c r="K411" s="202" t="s">
        <v>147</v>
      </c>
      <c r="L411" s="60"/>
      <c r="M411" s="207" t="s">
        <v>22</v>
      </c>
      <c r="N411" s="208" t="s">
        <v>45</v>
      </c>
      <c r="O411" s="41"/>
      <c r="P411" s="209">
        <f>O411*H411</f>
        <v>0</v>
      </c>
      <c r="Q411" s="209">
        <v>2.0000000000000001E-4</v>
      </c>
      <c r="R411" s="209">
        <f>Q411*H411</f>
        <v>8.9192000000000004E-3</v>
      </c>
      <c r="S411" s="209">
        <v>0</v>
      </c>
      <c r="T411" s="210">
        <f>S411*H411</f>
        <v>0</v>
      </c>
      <c r="AR411" s="23" t="s">
        <v>222</v>
      </c>
      <c r="AT411" s="23" t="s">
        <v>143</v>
      </c>
      <c r="AU411" s="23" t="s">
        <v>83</v>
      </c>
      <c r="AY411" s="23" t="s">
        <v>140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23" t="s">
        <v>83</v>
      </c>
      <c r="BK411" s="211">
        <f>ROUND(I411*H411,0)</f>
        <v>0</v>
      </c>
      <c r="BL411" s="23" t="s">
        <v>222</v>
      </c>
      <c r="BM411" s="23" t="s">
        <v>838</v>
      </c>
    </row>
    <row r="412" spans="2:65" s="12" customFormat="1" ht="13.5">
      <c r="B412" s="212"/>
      <c r="C412" s="213"/>
      <c r="D412" s="214" t="s">
        <v>150</v>
      </c>
      <c r="E412" s="215" t="s">
        <v>22</v>
      </c>
      <c r="F412" s="216" t="s">
        <v>839</v>
      </c>
      <c r="G412" s="213"/>
      <c r="H412" s="217">
        <v>44.595999999999997</v>
      </c>
      <c r="I412" s="218"/>
      <c r="J412" s="213"/>
      <c r="K412" s="213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150</v>
      </c>
      <c r="AU412" s="223" t="s">
        <v>83</v>
      </c>
      <c r="AV412" s="12" t="s">
        <v>83</v>
      </c>
      <c r="AW412" s="12" t="s">
        <v>36</v>
      </c>
      <c r="AX412" s="12" t="s">
        <v>73</v>
      </c>
      <c r="AY412" s="223" t="s">
        <v>140</v>
      </c>
    </row>
    <row r="413" spans="2:65" s="1" customFormat="1" ht="25.5" customHeight="1">
      <c r="B413" s="40"/>
      <c r="C413" s="200" t="s">
        <v>840</v>
      </c>
      <c r="D413" s="200" t="s">
        <v>143</v>
      </c>
      <c r="E413" s="201" t="s">
        <v>841</v>
      </c>
      <c r="F413" s="202" t="s">
        <v>842</v>
      </c>
      <c r="G413" s="203" t="s">
        <v>161</v>
      </c>
      <c r="H413" s="204">
        <v>44.595999999999997</v>
      </c>
      <c r="I413" s="205"/>
      <c r="J413" s="206">
        <f>ROUND(I413*H413,0)</f>
        <v>0</v>
      </c>
      <c r="K413" s="202" t="s">
        <v>147</v>
      </c>
      <c r="L413" s="60"/>
      <c r="M413" s="207" t="s">
        <v>22</v>
      </c>
      <c r="N413" s="208" t="s">
        <v>45</v>
      </c>
      <c r="O413" s="41"/>
      <c r="P413" s="209">
        <f>O413*H413</f>
        <v>0</v>
      </c>
      <c r="Q413" s="209">
        <v>2.9E-4</v>
      </c>
      <c r="R413" s="209">
        <f>Q413*H413</f>
        <v>1.2932839999999999E-2</v>
      </c>
      <c r="S413" s="209">
        <v>0</v>
      </c>
      <c r="T413" s="210">
        <f>S413*H413</f>
        <v>0</v>
      </c>
      <c r="AR413" s="23" t="s">
        <v>222</v>
      </c>
      <c r="AT413" s="23" t="s">
        <v>143</v>
      </c>
      <c r="AU413" s="23" t="s">
        <v>83</v>
      </c>
      <c r="AY413" s="23" t="s">
        <v>140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23" t="s">
        <v>83</v>
      </c>
      <c r="BK413" s="211">
        <f>ROUND(I413*H413,0)</f>
        <v>0</v>
      </c>
      <c r="BL413" s="23" t="s">
        <v>222</v>
      </c>
      <c r="BM413" s="23" t="s">
        <v>843</v>
      </c>
    </row>
    <row r="414" spans="2:65" s="1" customFormat="1" ht="25.5" customHeight="1">
      <c r="B414" s="40"/>
      <c r="C414" s="200" t="s">
        <v>844</v>
      </c>
      <c r="D414" s="200" t="s">
        <v>143</v>
      </c>
      <c r="E414" s="201" t="s">
        <v>845</v>
      </c>
      <c r="F414" s="202" t="s">
        <v>846</v>
      </c>
      <c r="G414" s="203" t="s">
        <v>161</v>
      </c>
      <c r="H414" s="204">
        <v>44.595999999999997</v>
      </c>
      <c r="I414" s="205"/>
      <c r="J414" s="206">
        <f>ROUND(I414*H414,0)</f>
        <v>0</v>
      </c>
      <c r="K414" s="202" t="s">
        <v>147</v>
      </c>
      <c r="L414" s="60"/>
      <c r="M414" s="207" t="s">
        <v>22</v>
      </c>
      <c r="N414" s="208" t="s">
        <v>45</v>
      </c>
      <c r="O414" s="41"/>
      <c r="P414" s="209">
        <f>O414*H414</f>
        <v>0</v>
      </c>
      <c r="Q414" s="209">
        <v>1.0000000000000001E-5</v>
      </c>
      <c r="R414" s="209">
        <f>Q414*H414</f>
        <v>4.4596000000000002E-4</v>
      </c>
      <c r="S414" s="209">
        <v>0</v>
      </c>
      <c r="T414" s="210">
        <f>S414*H414</f>
        <v>0</v>
      </c>
      <c r="AR414" s="23" t="s">
        <v>222</v>
      </c>
      <c r="AT414" s="23" t="s">
        <v>143</v>
      </c>
      <c r="AU414" s="23" t="s">
        <v>83</v>
      </c>
      <c r="AY414" s="23" t="s">
        <v>140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23" t="s">
        <v>83</v>
      </c>
      <c r="BK414" s="211">
        <f>ROUND(I414*H414,0)</f>
        <v>0</v>
      </c>
      <c r="BL414" s="23" t="s">
        <v>222</v>
      </c>
      <c r="BM414" s="23" t="s">
        <v>847</v>
      </c>
    </row>
    <row r="415" spans="2:65" s="11" customFormat="1" ht="37.35" customHeight="1">
      <c r="B415" s="184"/>
      <c r="C415" s="185"/>
      <c r="D415" s="186" t="s">
        <v>72</v>
      </c>
      <c r="E415" s="187" t="s">
        <v>848</v>
      </c>
      <c r="F415" s="187" t="s">
        <v>849</v>
      </c>
      <c r="G415" s="185"/>
      <c r="H415" s="185"/>
      <c r="I415" s="188"/>
      <c r="J415" s="189">
        <f>BK415</f>
        <v>0</v>
      </c>
      <c r="K415" s="185"/>
      <c r="L415" s="190"/>
      <c r="M415" s="191"/>
      <c r="N415" s="192"/>
      <c r="O415" s="192"/>
      <c r="P415" s="193">
        <f>P416+P418</f>
        <v>0</v>
      </c>
      <c r="Q415" s="192"/>
      <c r="R415" s="193">
        <f>R416+R418</f>
        <v>0</v>
      </c>
      <c r="S415" s="192"/>
      <c r="T415" s="194">
        <f>T416+T418</f>
        <v>0</v>
      </c>
      <c r="AR415" s="195" t="s">
        <v>168</v>
      </c>
      <c r="AT415" s="196" t="s">
        <v>72</v>
      </c>
      <c r="AU415" s="196" t="s">
        <v>73</v>
      </c>
      <c r="AY415" s="195" t="s">
        <v>140</v>
      </c>
      <c r="BK415" s="197">
        <f>BK416+BK418</f>
        <v>0</v>
      </c>
    </row>
    <row r="416" spans="2:65" s="11" customFormat="1" ht="19.899999999999999" customHeight="1">
      <c r="B416" s="184"/>
      <c r="C416" s="185"/>
      <c r="D416" s="186" t="s">
        <v>72</v>
      </c>
      <c r="E416" s="198" t="s">
        <v>850</v>
      </c>
      <c r="F416" s="198" t="s">
        <v>851</v>
      </c>
      <c r="G416" s="185"/>
      <c r="H416" s="185"/>
      <c r="I416" s="188"/>
      <c r="J416" s="199">
        <f>BK416</f>
        <v>0</v>
      </c>
      <c r="K416" s="185"/>
      <c r="L416" s="190"/>
      <c r="M416" s="191"/>
      <c r="N416" s="192"/>
      <c r="O416" s="192"/>
      <c r="P416" s="193">
        <f>P417</f>
        <v>0</v>
      </c>
      <c r="Q416" s="192"/>
      <c r="R416" s="193">
        <f>R417</f>
        <v>0</v>
      </c>
      <c r="S416" s="192"/>
      <c r="T416" s="194">
        <f>T417</f>
        <v>0</v>
      </c>
      <c r="AR416" s="195" t="s">
        <v>168</v>
      </c>
      <c r="AT416" s="196" t="s">
        <v>72</v>
      </c>
      <c r="AU416" s="196" t="s">
        <v>10</v>
      </c>
      <c r="AY416" s="195" t="s">
        <v>140</v>
      </c>
      <c r="BK416" s="197">
        <f>BK417</f>
        <v>0</v>
      </c>
    </row>
    <row r="417" spans="2:65" s="1" customFormat="1" ht="16.5" customHeight="1">
      <c r="B417" s="40"/>
      <c r="C417" s="200" t="s">
        <v>852</v>
      </c>
      <c r="D417" s="200" t="s">
        <v>143</v>
      </c>
      <c r="E417" s="201" t="s">
        <v>853</v>
      </c>
      <c r="F417" s="202" t="s">
        <v>854</v>
      </c>
      <c r="G417" s="203" t="s">
        <v>855</v>
      </c>
      <c r="H417" s="204">
        <v>1</v>
      </c>
      <c r="I417" s="205"/>
      <c r="J417" s="206">
        <f>ROUND(I417*H417,0)</f>
        <v>0</v>
      </c>
      <c r="K417" s="202" t="s">
        <v>147</v>
      </c>
      <c r="L417" s="60"/>
      <c r="M417" s="207" t="s">
        <v>22</v>
      </c>
      <c r="N417" s="208" t="s">
        <v>45</v>
      </c>
      <c r="O417" s="41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AR417" s="23" t="s">
        <v>856</v>
      </c>
      <c r="AT417" s="23" t="s">
        <v>143</v>
      </c>
      <c r="AU417" s="23" t="s">
        <v>83</v>
      </c>
      <c r="AY417" s="23" t="s">
        <v>140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23" t="s">
        <v>83</v>
      </c>
      <c r="BK417" s="211">
        <f>ROUND(I417*H417,0)</f>
        <v>0</v>
      </c>
      <c r="BL417" s="23" t="s">
        <v>856</v>
      </c>
      <c r="BM417" s="23" t="s">
        <v>857</v>
      </c>
    </row>
    <row r="418" spans="2:65" s="11" customFormat="1" ht="29.85" customHeight="1">
      <c r="B418" s="184"/>
      <c r="C418" s="185"/>
      <c r="D418" s="186" t="s">
        <v>72</v>
      </c>
      <c r="E418" s="198" t="s">
        <v>858</v>
      </c>
      <c r="F418" s="198" t="s">
        <v>859</v>
      </c>
      <c r="G418" s="185"/>
      <c r="H418" s="185"/>
      <c r="I418" s="188"/>
      <c r="J418" s="199">
        <f>BK418</f>
        <v>0</v>
      </c>
      <c r="K418" s="185"/>
      <c r="L418" s="190"/>
      <c r="M418" s="191"/>
      <c r="N418" s="192"/>
      <c r="O418" s="192"/>
      <c r="P418" s="193">
        <f>SUM(P419:P420)</f>
        <v>0</v>
      </c>
      <c r="Q418" s="192"/>
      <c r="R418" s="193">
        <f>SUM(R419:R420)</f>
        <v>0</v>
      </c>
      <c r="S418" s="192"/>
      <c r="T418" s="194">
        <f>SUM(T419:T420)</f>
        <v>0</v>
      </c>
      <c r="AR418" s="195" t="s">
        <v>168</v>
      </c>
      <c r="AT418" s="196" t="s">
        <v>72</v>
      </c>
      <c r="AU418" s="196" t="s">
        <v>10</v>
      </c>
      <c r="AY418" s="195" t="s">
        <v>140</v>
      </c>
      <c r="BK418" s="197">
        <f>SUM(BK419:BK420)</f>
        <v>0</v>
      </c>
    </row>
    <row r="419" spans="2:65" s="1" customFormat="1" ht="16.5" customHeight="1">
      <c r="B419" s="40"/>
      <c r="C419" s="200" t="s">
        <v>860</v>
      </c>
      <c r="D419" s="200" t="s">
        <v>143</v>
      </c>
      <c r="E419" s="201" t="s">
        <v>861</v>
      </c>
      <c r="F419" s="202" t="s">
        <v>859</v>
      </c>
      <c r="G419" s="203" t="s">
        <v>855</v>
      </c>
      <c r="H419" s="204">
        <v>1</v>
      </c>
      <c r="I419" s="205"/>
      <c r="J419" s="206">
        <f>ROUND(I419*H419,0)</f>
        <v>0</v>
      </c>
      <c r="K419" s="202" t="s">
        <v>147</v>
      </c>
      <c r="L419" s="60"/>
      <c r="M419" s="207" t="s">
        <v>22</v>
      </c>
      <c r="N419" s="208" t="s">
        <v>45</v>
      </c>
      <c r="O419" s="41"/>
      <c r="P419" s="209">
        <f>O419*H419</f>
        <v>0</v>
      </c>
      <c r="Q419" s="209">
        <v>0</v>
      </c>
      <c r="R419" s="209">
        <f>Q419*H419</f>
        <v>0</v>
      </c>
      <c r="S419" s="209">
        <v>0</v>
      </c>
      <c r="T419" s="210">
        <f>S419*H419</f>
        <v>0</v>
      </c>
      <c r="AR419" s="23" t="s">
        <v>856</v>
      </c>
      <c r="AT419" s="23" t="s">
        <v>143</v>
      </c>
      <c r="AU419" s="23" t="s">
        <v>83</v>
      </c>
      <c r="AY419" s="23" t="s">
        <v>140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23" t="s">
        <v>83</v>
      </c>
      <c r="BK419" s="211">
        <f>ROUND(I419*H419,0)</f>
        <v>0</v>
      </c>
      <c r="BL419" s="23" t="s">
        <v>856</v>
      </c>
      <c r="BM419" s="23" t="s">
        <v>862</v>
      </c>
    </row>
    <row r="420" spans="2:65" s="1" customFormat="1" ht="25.5" customHeight="1">
      <c r="B420" s="40"/>
      <c r="C420" s="200" t="s">
        <v>863</v>
      </c>
      <c r="D420" s="200" t="s">
        <v>143</v>
      </c>
      <c r="E420" s="201" t="s">
        <v>864</v>
      </c>
      <c r="F420" s="202" t="s">
        <v>865</v>
      </c>
      <c r="G420" s="203" t="s">
        <v>855</v>
      </c>
      <c r="H420" s="204">
        <v>1</v>
      </c>
      <c r="I420" s="205"/>
      <c r="J420" s="206">
        <f>ROUND(I420*H420,0)</f>
        <v>0</v>
      </c>
      <c r="K420" s="202" t="s">
        <v>147</v>
      </c>
      <c r="L420" s="60"/>
      <c r="M420" s="207" t="s">
        <v>22</v>
      </c>
      <c r="N420" s="244" t="s">
        <v>45</v>
      </c>
      <c r="O420" s="245"/>
      <c r="P420" s="246">
        <f>O420*H420</f>
        <v>0</v>
      </c>
      <c r="Q420" s="246">
        <v>0</v>
      </c>
      <c r="R420" s="246">
        <f>Q420*H420</f>
        <v>0</v>
      </c>
      <c r="S420" s="246">
        <v>0</v>
      </c>
      <c r="T420" s="247">
        <f>S420*H420</f>
        <v>0</v>
      </c>
      <c r="AR420" s="23" t="s">
        <v>856</v>
      </c>
      <c r="AT420" s="23" t="s">
        <v>143</v>
      </c>
      <c r="AU420" s="23" t="s">
        <v>83</v>
      </c>
      <c r="AY420" s="23" t="s">
        <v>140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23" t="s">
        <v>83</v>
      </c>
      <c r="BK420" s="211">
        <f>ROUND(I420*H420,0)</f>
        <v>0</v>
      </c>
      <c r="BL420" s="23" t="s">
        <v>856</v>
      </c>
      <c r="BM420" s="23" t="s">
        <v>866</v>
      </c>
    </row>
    <row r="421" spans="2:65" s="1" customFormat="1" ht="6.95" customHeight="1">
      <c r="B421" s="55"/>
      <c r="C421" s="56"/>
      <c r="D421" s="56"/>
      <c r="E421" s="56"/>
      <c r="F421" s="56"/>
      <c r="G421" s="56"/>
      <c r="H421" s="56"/>
      <c r="I421" s="147"/>
      <c r="J421" s="56"/>
      <c r="K421" s="56"/>
      <c r="L421" s="60"/>
    </row>
  </sheetData>
  <sheetProtection algorithmName="SHA-512" hashValue="D/WLMHb6MQgCBUJdEMCm1mRswOgm7H8REroRftXBolaDG4OB/u5ACweT7Dsr3y6h+TxGmV8PRPulXkBY2UOraw==" saltValue="BLC/o0Nj8Ck6yGGpOFFp12wFO60Ifnv+E12yWPJ6Lqlro5Y9T2906Ia/A11k0Em6e8FydfGircwLHs/kSfepDA==" spinCount="100000" sheet="1" objects="1" scenarios="1" formatColumns="0" formatRows="0" autoFilter="0"/>
  <autoFilter ref="C92:K420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94</v>
      </c>
      <c r="G1" s="378" t="s">
        <v>95</v>
      </c>
      <c r="H1" s="378"/>
      <c r="I1" s="123"/>
      <c r="J1" s="122" t="s">
        <v>96</v>
      </c>
      <c r="K1" s="121" t="s">
        <v>97</v>
      </c>
      <c r="L1" s="122" t="s">
        <v>98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10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2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Zateplení panelových domů č.p. 1158 a 1159, ul. Kaštanová, Sušice II</v>
      </c>
      <c r="F7" s="371"/>
      <c r="G7" s="371"/>
      <c r="H7" s="371"/>
      <c r="I7" s="125"/>
      <c r="J7" s="28"/>
      <c r="K7" s="30"/>
    </row>
    <row r="8" spans="1:70">
      <c r="B8" s="27"/>
      <c r="C8" s="28"/>
      <c r="D8" s="36" t="s">
        <v>100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0" t="s">
        <v>101</v>
      </c>
      <c r="F9" s="373"/>
      <c r="G9" s="373"/>
      <c r="H9" s="373"/>
      <c r="I9" s="126"/>
      <c r="J9" s="41"/>
      <c r="K9" s="44"/>
    </row>
    <row r="10" spans="1:70" s="1" customFormat="1">
      <c r="B10" s="40"/>
      <c r="C10" s="41"/>
      <c r="D10" s="36" t="s">
        <v>867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2" t="s">
        <v>868</v>
      </c>
      <c r="F11" s="373"/>
      <c r="G11" s="373"/>
      <c r="H11" s="373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21</v>
      </c>
      <c r="E13" s="41"/>
      <c r="F13" s="34" t="s">
        <v>22</v>
      </c>
      <c r="G13" s="41"/>
      <c r="H13" s="41"/>
      <c r="I13" s="127" t="s">
        <v>23</v>
      </c>
      <c r="J13" s="34" t="s">
        <v>22</v>
      </c>
      <c r="K13" s="44"/>
    </row>
    <row r="14" spans="1:70" s="1" customFormat="1" ht="14.45" customHeight="1">
      <c r="B14" s="40"/>
      <c r="C14" s="41"/>
      <c r="D14" s="36" t="s">
        <v>24</v>
      </c>
      <c r="E14" s="41"/>
      <c r="F14" s="34" t="s">
        <v>25</v>
      </c>
      <c r="G14" s="41"/>
      <c r="H14" s="41"/>
      <c r="I14" s="127" t="s">
        <v>26</v>
      </c>
      <c r="J14" s="128" t="str">
        <f>'Rekapitulace stavby'!AN8</f>
        <v>10. 11. 2018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28</v>
      </c>
      <c r="E16" s="41"/>
      <c r="F16" s="41"/>
      <c r="G16" s="41"/>
      <c r="H16" s="41"/>
      <c r="I16" s="127" t="s">
        <v>29</v>
      </c>
      <c r="J16" s="34" t="s">
        <v>22</v>
      </c>
      <c r="K16" s="44"/>
    </row>
    <row r="17" spans="2:11" s="1" customFormat="1" ht="18" customHeight="1">
      <c r="B17" s="40"/>
      <c r="C17" s="41"/>
      <c r="D17" s="41"/>
      <c r="E17" s="34" t="s">
        <v>30</v>
      </c>
      <c r="F17" s="41"/>
      <c r="G17" s="41"/>
      <c r="H17" s="41"/>
      <c r="I17" s="127" t="s">
        <v>31</v>
      </c>
      <c r="J17" s="34" t="s">
        <v>22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32</v>
      </c>
      <c r="E19" s="41"/>
      <c r="F19" s="41"/>
      <c r="G19" s="41"/>
      <c r="H19" s="41"/>
      <c r="I19" s="127" t="s">
        <v>29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31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34</v>
      </c>
      <c r="E22" s="41"/>
      <c r="F22" s="41"/>
      <c r="G22" s="41"/>
      <c r="H22" s="41"/>
      <c r="I22" s="127" t="s">
        <v>29</v>
      </c>
      <c r="J22" s="34" t="s">
        <v>22</v>
      </c>
      <c r="K22" s="44"/>
    </row>
    <row r="23" spans="2:11" s="1" customFormat="1" ht="18" customHeight="1">
      <c r="B23" s="40"/>
      <c r="C23" s="41"/>
      <c r="D23" s="41"/>
      <c r="E23" s="34" t="s">
        <v>35</v>
      </c>
      <c r="F23" s="41"/>
      <c r="G23" s="41"/>
      <c r="H23" s="41"/>
      <c r="I23" s="127" t="s">
        <v>31</v>
      </c>
      <c r="J23" s="34" t="s">
        <v>22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37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49" t="s">
        <v>38</v>
      </c>
      <c r="F26" s="349"/>
      <c r="G26" s="349"/>
      <c r="H26" s="349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39</v>
      </c>
      <c r="E29" s="41"/>
      <c r="F29" s="41"/>
      <c r="G29" s="41"/>
      <c r="H29" s="41"/>
      <c r="I29" s="126"/>
      <c r="J29" s="136">
        <f>ROUND(J87,0)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41</v>
      </c>
      <c r="G31" s="41"/>
      <c r="H31" s="41"/>
      <c r="I31" s="137" t="s">
        <v>40</v>
      </c>
      <c r="J31" s="45" t="s">
        <v>42</v>
      </c>
      <c r="K31" s="44"/>
    </row>
    <row r="32" spans="2:11" s="1" customFormat="1" ht="14.45" customHeight="1">
      <c r="B32" s="40"/>
      <c r="C32" s="41"/>
      <c r="D32" s="48" t="s">
        <v>43</v>
      </c>
      <c r="E32" s="48" t="s">
        <v>44</v>
      </c>
      <c r="F32" s="138">
        <f>ROUND(SUM(BE87:BE123), 0)</f>
        <v>0</v>
      </c>
      <c r="G32" s="41"/>
      <c r="H32" s="41"/>
      <c r="I32" s="139">
        <v>0.21</v>
      </c>
      <c r="J32" s="138">
        <f>ROUND(ROUND((SUM(BE87:BE123)), 0)*I32, 0)</f>
        <v>0</v>
      </c>
      <c r="K32" s="44"/>
    </row>
    <row r="33" spans="2:11" s="1" customFormat="1" ht="14.45" customHeight="1">
      <c r="B33" s="40"/>
      <c r="C33" s="41"/>
      <c r="D33" s="41"/>
      <c r="E33" s="48" t="s">
        <v>45</v>
      </c>
      <c r="F33" s="138">
        <f>ROUND(SUM(BF87:BF123), 0)</f>
        <v>0</v>
      </c>
      <c r="G33" s="41"/>
      <c r="H33" s="41"/>
      <c r="I33" s="139">
        <v>0.15</v>
      </c>
      <c r="J33" s="138">
        <f>ROUND(ROUND((SUM(BF87:BF123)), 0)*I33, 0)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38">
        <f>ROUND(SUM(BG87:BG123), 0)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47</v>
      </c>
      <c r="F35" s="138">
        <f>ROUND(SUM(BH87:BH123), 0)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48</v>
      </c>
      <c r="F36" s="138">
        <f>ROUND(SUM(BI87:BI123), 0)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49</v>
      </c>
      <c r="E38" s="78"/>
      <c r="F38" s="78"/>
      <c r="G38" s="142" t="s">
        <v>50</v>
      </c>
      <c r="H38" s="143" t="s">
        <v>51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102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19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0" t="str">
        <f>E7</f>
        <v>Zateplení panelových domů č.p. 1158 a 1159, ul. Kaštanová, Sušice II</v>
      </c>
      <c r="F47" s="371"/>
      <c r="G47" s="371"/>
      <c r="H47" s="371"/>
      <c r="I47" s="126"/>
      <c r="J47" s="41"/>
      <c r="K47" s="44"/>
    </row>
    <row r="48" spans="2:11">
      <c r="B48" s="27"/>
      <c r="C48" s="36" t="s">
        <v>100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0" t="s">
        <v>101</v>
      </c>
      <c r="F49" s="373"/>
      <c r="G49" s="373"/>
      <c r="H49" s="373"/>
      <c r="I49" s="126"/>
      <c r="J49" s="41"/>
      <c r="K49" s="44"/>
    </row>
    <row r="50" spans="2:47" s="1" customFormat="1" ht="14.45" customHeight="1">
      <c r="B50" s="40"/>
      <c r="C50" s="36" t="s">
        <v>867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2" t="str">
        <f>E11</f>
        <v>011 - Panelový dům č.p. 1158 - elektroinstalace</v>
      </c>
      <c r="F51" s="373"/>
      <c r="G51" s="373"/>
      <c r="H51" s="373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24</v>
      </c>
      <c r="D53" s="41"/>
      <c r="E53" s="41"/>
      <c r="F53" s="34" t="str">
        <f>F14</f>
        <v>Sušice</v>
      </c>
      <c r="G53" s="41"/>
      <c r="H53" s="41"/>
      <c r="I53" s="127" t="s">
        <v>26</v>
      </c>
      <c r="J53" s="128" t="str">
        <f>IF(J14="","",J14)</f>
        <v>10. 11. 2018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28</v>
      </c>
      <c r="D55" s="41"/>
      <c r="E55" s="41"/>
      <c r="F55" s="34" t="str">
        <f>E17</f>
        <v>Město Sušice</v>
      </c>
      <c r="G55" s="41"/>
      <c r="H55" s="41"/>
      <c r="I55" s="127" t="s">
        <v>34</v>
      </c>
      <c r="J55" s="349" t="str">
        <f>E23</f>
        <v>Ing. Jan Prášek</v>
      </c>
      <c r="K55" s="44"/>
    </row>
    <row r="56" spans="2:47" s="1" customFormat="1" ht="14.45" customHeight="1">
      <c r="B56" s="40"/>
      <c r="C56" s="36" t="s">
        <v>32</v>
      </c>
      <c r="D56" s="41"/>
      <c r="E56" s="41"/>
      <c r="F56" s="34" t="str">
        <f>IF(E20="","",E20)</f>
        <v/>
      </c>
      <c r="G56" s="41"/>
      <c r="H56" s="41"/>
      <c r="I56" s="126"/>
      <c r="J56" s="374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103</v>
      </c>
      <c r="D58" s="140"/>
      <c r="E58" s="140"/>
      <c r="F58" s="140"/>
      <c r="G58" s="140"/>
      <c r="H58" s="140"/>
      <c r="I58" s="153"/>
      <c r="J58" s="154" t="s">
        <v>104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105</v>
      </c>
      <c r="D60" s="41"/>
      <c r="E60" s="41"/>
      <c r="F60" s="41"/>
      <c r="G60" s="41"/>
      <c r="H60" s="41"/>
      <c r="I60" s="126"/>
      <c r="J60" s="136">
        <f>J87</f>
        <v>0</v>
      </c>
      <c r="K60" s="44"/>
      <c r="AU60" s="23" t="s">
        <v>106</v>
      </c>
    </row>
    <row r="61" spans="2:47" s="8" customFormat="1" ht="24.95" customHeight="1">
      <c r="B61" s="157"/>
      <c r="C61" s="158"/>
      <c r="D61" s="159" t="s">
        <v>869</v>
      </c>
      <c r="E61" s="160"/>
      <c r="F61" s="160"/>
      <c r="G61" s="160"/>
      <c r="H61" s="160"/>
      <c r="I61" s="161"/>
      <c r="J61" s="162">
        <f>J88</f>
        <v>0</v>
      </c>
      <c r="K61" s="163"/>
    </row>
    <row r="62" spans="2:47" s="8" customFormat="1" ht="24.95" customHeight="1">
      <c r="B62" s="157"/>
      <c r="C62" s="158"/>
      <c r="D62" s="159" t="s">
        <v>870</v>
      </c>
      <c r="E62" s="160"/>
      <c r="F62" s="160"/>
      <c r="G62" s="160"/>
      <c r="H62" s="160"/>
      <c r="I62" s="161"/>
      <c r="J62" s="162">
        <f>J91</f>
        <v>0</v>
      </c>
      <c r="K62" s="163"/>
    </row>
    <row r="63" spans="2:47" s="8" customFormat="1" ht="24.95" customHeight="1">
      <c r="B63" s="157"/>
      <c r="C63" s="158"/>
      <c r="D63" s="159" t="s">
        <v>871</v>
      </c>
      <c r="E63" s="160"/>
      <c r="F63" s="160"/>
      <c r="G63" s="160"/>
      <c r="H63" s="160"/>
      <c r="I63" s="161"/>
      <c r="J63" s="162">
        <f>J97</f>
        <v>0</v>
      </c>
      <c r="K63" s="163"/>
    </row>
    <row r="64" spans="2:47" s="8" customFormat="1" ht="24.95" customHeight="1">
      <c r="B64" s="157"/>
      <c r="C64" s="158"/>
      <c r="D64" s="159" t="s">
        <v>872</v>
      </c>
      <c r="E64" s="160"/>
      <c r="F64" s="160"/>
      <c r="G64" s="160"/>
      <c r="H64" s="160"/>
      <c r="I64" s="161"/>
      <c r="J64" s="162">
        <f>J101</f>
        <v>0</v>
      </c>
      <c r="K64" s="163"/>
    </row>
    <row r="65" spans="2:12" s="8" customFormat="1" ht="24.95" customHeight="1">
      <c r="B65" s="157"/>
      <c r="C65" s="158"/>
      <c r="D65" s="159" t="s">
        <v>873</v>
      </c>
      <c r="E65" s="160"/>
      <c r="F65" s="160"/>
      <c r="G65" s="160"/>
      <c r="H65" s="160"/>
      <c r="I65" s="161"/>
      <c r="J65" s="162">
        <f>J119</f>
        <v>0</v>
      </c>
      <c r="K65" s="163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6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47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60"/>
    </row>
    <row r="72" spans="2:12" s="1" customFormat="1" ht="36.950000000000003" customHeight="1">
      <c r="B72" s="40"/>
      <c r="C72" s="61" t="s">
        <v>124</v>
      </c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4.45" customHeight="1">
      <c r="B74" s="40"/>
      <c r="C74" s="64" t="s">
        <v>19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6.5" customHeight="1">
      <c r="B75" s="40"/>
      <c r="C75" s="62"/>
      <c r="D75" s="62"/>
      <c r="E75" s="375" t="str">
        <f>E7</f>
        <v>Zateplení panelových domů č.p. 1158 a 1159, ul. Kaštanová, Sušice II</v>
      </c>
      <c r="F75" s="376"/>
      <c r="G75" s="376"/>
      <c r="H75" s="376"/>
      <c r="I75" s="171"/>
      <c r="J75" s="62"/>
      <c r="K75" s="62"/>
      <c r="L75" s="60"/>
    </row>
    <row r="76" spans="2:12">
      <c r="B76" s="27"/>
      <c r="C76" s="64" t="s">
        <v>100</v>
      </c>
      <c r="D76" s="248"/>
      <c r="E76" s="248"/>
      <c r="F76" s="248"/>
      <c r="G76" s="248"/>
      <c r="H76" s="248"/>
      <c r="J76" s="248"/>
      <c r="K76" s="248"/>
      <c r="L76" s="249"/>
    </row>
    <row r="77" spans="2:12" s="1" customFormat="1" ht="16.5" customHeight="1">
      <c r="B77" s="40"/>
      <c r="C77" s="62"/>
      <c r="D77" s="62"/>
      <c r="E77" s="375" t="s">
        <v>101</v>
      </c>
      <c r="F77" s="377"/>
      <c r="G77" s="377"/>
      <c r="H77" s="377"/>
      <c r="I77" s="171"/>
      <c r="J77" s="62"/>
      <c r="K77" s="62"/>
      <c r="L77" s="60"/>
    </row>
    <row r="78" spans="2:12" s="1" customFormat="1" ht="14.45" customHeight="1">
      <c r="B78" s="40"/>
      <c r="C78" s="64" t="s">
        <v>867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7.25" customHeight="1">
      <c r="B79" s="40"/>
      <c r="C79" s="62"/>
      <c r="D79" s="62"/>
      <c r="E79" s="357" t="str">
        <f>E11</f>
        <v>011 - Panelový dům č.p. 1158 - elektroinstalace</v>
      </c>
      <c r="F79" s="377"/>
      <c r="G79" s="377"/>
      <c r="H79" s="377"/>
      <c r="I79" s="171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8" customHeight="1">
      <c r="B81" s="40"/>
      <c r="C81" s="64" t="s">
        <v>24</v>
      </c>
      <c r="D81" s="62"/>
      <c r="E81" s="62"/>
      <c r="F81" s="172" t="str">
        <f>F14</f>
        <v>Sušice</v>
      </c>
      <c r="G81" s="62"/>
      <c r="H81" s="62"/>
      <c r="I81" s="173" t="s">
        <v>26</v>
      </c>
      <c r="J81" s="72" t="str">
        <f>IF(J14="","",J14)</f>
        <v>10. 11. 2018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>
      <c r="B83" s="40"/>
      <c r="C83" s="64" t="s">
        <v>28</v>
      </c>
      <c r="D83" s="62"/>
      <c r="E83" s="62"/>
      <c r="F83" s="172" t="str">
        <f>E17</f>
        <v>Město Sušice</v>
      </c>
      <c r="G83" s="62"/>
      <c r="H83" s="62"/>
      <c r="I83" s="173" t="s">
        <v>34</v>
      </c>
      <c r="J83" s="172" t="str">
        <f>E23</f>
        <v>Ing. Jan Prášek</v>
      </c>
      <c r="K83" s="62"/>
      <c r="L83" s="60"/>
    </row>
    <row r="84" spans="2:65" s="1" customFormat="1" ht="14.45" customHeight="1">
      <c r="B84" s="40"/>
      <c r="C84" s="64" t="s">
        <v>32</v>
      </c>
      <c r="D84" s="62"/>
      <c r="E84" s="62"/>
      <c r="F84" s="172" t="str">
        <f>IF(E20="","",E20)</f>
        <v/>
      </c>
      <c r="G84" s="62"/>
      <c r="H84" s="62"/>
      <c r="I84" s="171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0" customFormat="1" ht="29.25" customHeight="1">
      <c r="B86" s="174"/>
      <c r="C86" s="175" t="s">
        <v>125</v>
      </c>
      <c r="D86" s="176" t="s">
        <v>58</v>
      </c>
      <c r="E86" s="176" t="s">
        <v>54</v>
      </c>
      <c r="F86" s="176" t="s">
        <v>126</v>
      </c>
      <c r="G86" s="176" t="s">
        <v>127</v>
      </c>
      <c r="H86" s="176" t="s">
        <v>128</v>
      </c>
      <c r="I86" s="177" t="s">
        <v>129</v>
      </c>
      <c r="J86" s="176" t="s">
        <v>104</v>
      </c>
      <c r="K86" s="178" t="s">
        <v>130</v>
      </c>
      <c r="L86" s="179"/>
      <c r="M86" s="80" t="s">
        <v>131</v>
      </c>
      <c r="N86" s="81" t="s">
        <v>43</v>
      </c>
      <c r="O86" s="81" t="s">
        <v>132</v>
      </c>
      <c r="P86" s="81" t="s">
        <v>133</v>
      </c>
      <c r="Q86" s="81" t="s">
        <v>134</v>
      </c>
      <c r="R86" s="81" t="s">
        <v>135</v>
      </c>
      <c r="S86" s="81" t="s">
        <v>136</v>
      </c>
      <c r="T86" s="82" t="s">
        <v>137</v>
      </c>
    </row>
    <row r="87" spans="2:65" s="1" customFormat="1" ht="29.25" customHeight="1">
      <c r="B87" s="40"/>
      <c r="C87" s="86" t="s">
        <v>105</v>
      </c>
      <c r="D87" s="62"/>
      <c r="E87" s="62"/>
      <c r="F87" s="62"/>
      <c r="G87" s="62"/>
      <c r="H87" s="62"/>
      <c r="I87" s="171"/>
      <c r="J87" s="180">
        <f>BK87</f>
        <v>0</v>
      </c>
      <c r="K87" s="62"/>
      <c r="L87" s="60"/>
      <c r="M87" s="83"/>
      <c r="N87" s="84"/>
      <c r="O87" s="84"/>
      <c r="P87" s="181">
        <f>P88+P91+P97+P101+P119</f>
        <v>0</v>
      </c>
      <c r="Q87" s="84"/>
      <c r="R87" s="181">
        <f>R88+R91+R97+R101+R119</f>
        <v>0</v>
      </c>
      <c r="S87" s="84"/>
      <c r="T87" s="182">
        <f>T88+T91+T97+T101+T119</f>
        <v>0</v>
      </c>
      <c r="AT87" s="23" t="s">
        <v>72</v>
      </c>
      <c r="AU87" s="23" t="s">
        <v>106</v>
      </c>
      <c r="BK87" s="183">
        <f>BK88+BK91+BK97+BK101+BK119</f>
        <v>0</v>
      </c>
    </row>
    <row r="88" spans="2:65" s="11" customFormat="1" ht="37.35" customHeight="1">
      <c r="B88" s="184"/>
      <c r="C88" s="185"/>
      <c r="D88" s="186" t="s">
        <v>72</v>
      </c>
      <c r="E88" s="187" t="s">
        <v>874</v>
      </c>
      <c r="F88" s="187" t="s">
        <v>875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SUM(P89:P90)</f>
        <v>0</v>
      </c>
      <c r="Q88" s="192"/>
      <c r="R88" s="193">
        <f>SUM(R89:R90)</f>
        <v>0</v>
      </c>
      <c r="S88" s="192"/>
      <c r="T88" s="194">
        <f>SUM(T89:T90)</f>
        <v>0</v>
      </c>
      <c r="AR88" s="195" t="s">
        <v>10</v>
      </c>
      <c r="AT88" s="196" t="s">
        <v>72</v>
      </c>
      <c r="AU88" s="196" t="s">
        <v>73</v>
      </c>
      <c r="AY88" s="195" t="s">
        <v>140</v>
      </c>
      <c r="BK88" s="197">
        <f>SUM(BK89:BK90)</f>
        <v>0</v>
      </c>
    </row>
    <row r="89" spans="2:65" s="1" customFormat="1" ht="16.5" customHeight="1">
      <c r="B89" s="40"/>
      <c r="C89" s="224" t="s">
        <v>10</v>
      </c>
      <c r="D89" s="224" t="s">
        <v>190</v>
      </c>
      <c r="E89" s="225" t="s">
        <v>876</v>
      </c>
      <c r="F89" s="226" t="s">
        <v>877</v>
      </c>
      <c r="G89" s="227" t="s">
        <v>655</v>
      </c>
      <c r="H89" s="228">
        <v>1</v>
      </c>
      <c r="I89" s="229"/>
      <c r="J89" s="230">
        <f>ROUND(I89*H89,0)</f>
        <v>0</v>
      </c>
      <c r="K89" s="226" t="s">
        <v>22</v>
      </c>
      <c r="L89" s="231"/>
      <c r="M89" s="232" t="s">
        <v>22</v>
      </c>
      <c r="N89" s="233" t="s">
        <v>45</v>
      </c>
      <c r="O89" s="4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23" t="s">
        <v>183</v>
      </c>
      <c r="AT89" s="23" t="s">
        <v>190</v>
      </c>
      <c r="AU89" s="23" t="s">
        <v>10</v>
      </c>
      <c r="AY89" s="23" t="s">
        <v>140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3" t="s">
        <v>83</v>
      </c>
      <c r="BK89" s="211">
        <f>ROUND(I89*H89,0)</f>
        <v>0</v>
      </c>
      <c r="BL89" s="23" t="s">
        <v>148</v>
      </c>
      <c r="BM89" s="23" t="s">
        <v>878</v>
      </c>
    </row>
    <row r="90" spans="2:65" s="1" customFormat="1" ht="16.5" customHeight="1">
      <c r="B90" s="40"/>
      <c r="C90" s="200" t="s">
        <v>83</v>
      </c>
      <c r="D90" s="200" t="s">
        <v>143</v>
      </c>
      <c r="E90" s="201" t="s">
        <v>879</v>
      </c>
      <c r="F90" s="202" t="s">
        <v>880</v>
      </c>
      <c r="G90" s="203" t="s">
        <v>855</v>
      </c>
      <c r="H90" s="204">
        <v>1</v>
      </c>
      <c r="I90" s="205"/>
      <c r="J90" s="206">
        <f>ROUND(I90*H90,0)</f>
        <v>0</v>
      </c>
      <c r="K90" s="202" t="s">
        <v>22</v>
      </c>
      <c r="L90" s="60"/>
      <c r="M90" s="207" t="s">
        <v>22</v>
      </c>
      <c r="N90" s="208" t="s">
        <v>45</v>
      </c>
      <c r="O90" s="4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AR90" s="23" t="s">
        <v>148</v>
      </c>
      <c r="AT90" s="23" t="s">
        <v>143</v>
      </c>
      <c r="AU90" s="23" t="s">
        <v>10</v>
      </c>
      <c r="AY90" s="23" t="s">
        <v>140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3" t="s">
        <v>83</v>
      </c>
      <c r="BK90" s="211">
        <f>ROUND(I90*H90,0)</f>
        <v>0</v>
      </c>
      <c r="BL90" s="23" t="s">
        <v>148</v>
      </c>
      <c r="BM90" s="23" t="s">
        <v>881</v>
      </c>
    </row>
    <row r="91" spans="2:65" s="11" customFormat="1" ht="37.35" customHeight="1">
      <c r="B91" s="184"/>
      <c r="C91" s="185"/>
      <c r="D91" s="186" t="s">
        <v>72</v>
      </c>
      <c r="E91" s="187" t="s">
        <v>882</v>
      </c>
      <c r="F91" s="187" t="s">
        <v>883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SUM(P92:P96)</f>
        <v>0</v>
      </c>
      <c r="Q91" s="192"/>
      <c r="R91" s="193">
        <f>SUM(R92:R96)</f>
        <v>0</v>
      </c>
      <c r="S91" s="192"/>
      <c r="T91" s="194">
        <f>SUM(T92:T96)</f>
        <v>0</v>
      </c>
      <c r="AR91" s="195" t="s">
        <v>10</v>
      </c>
      <c r="AT91" s="196" t="s">
        <v>72</v>
      </c>
      <c r="AU91" s="196" t="s">
        <v>73</v>
      </c>
      <c r="AY91" s="195" t="s">
        <v>140</v>
      </c>
      <c r="BK91" s="197">
        <f>SUM(BK92:BK96)</f>
        <v>0</v>
      </c>
    </row>
    <row r="92" spans="2:65" s="1" customFormat="1" ht="16.5" customHeight="1">
      <c r="B92" s="40"/>
      <c r="C92" s="224" t="s">
        <v>141</v>
      </c>
      <c r="D92" s="224" t="s">
        <v>190</v>
      </c>
      <c r="E92" s="225" t="s">
        <v>884</v>
      </c>
      <c r="F92" s="226" t="s">
        <v>885</v>
      </c>
      <c r="G92" s="227" t="s">
        <v>655</v>
      </c>
      <c r="H92" s="228">
        <v>1</v>
      </c>
      <c r="I92" s="229"/>
      <c r="J92" s="230">
        <f>ROUND(I92*H92,0)</f>
        <v>0</v>
      </c>
      <c r="K92" s="226" t="s">
        <v>22</v>
      </c>
      <c r="L92" s="231"/>
      <c r="M92" s="232" t="s">
        <v>22</v>
      </c>
      <c r="N92" s="233" t="s">
        <v>45</v>
      </c>
      <c r="O92" s="41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3" t="s">
        <v>183</v>
      </c>
      <c r="AT92" s="23" t="s">
        <v>190</v>
      </c>
      <c r="AU92" s="23" t="s">
        <v>10</v>
      </c>
      <c r="AY92" s="23" t="s">
        <v>140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3" t="s">
        <v>83</v>
      </c>
      <c r="BK92" s="211">
        <f>ROUND(I92*H92,0)</f>
        <v>0</v>
      </c>
      <c r="BL92" s="23" t="s">
        <v>148</v>
      </c>
      <c r="BM92" s="23" t="s">
        <v>886</v>
      </c>
    </row>
    <row r="93" spans="2:65" s="1" customFormat="1" ht="16.5" customHeight="1">
      <c r="B93" s="40"/>
      <c r="C93" s="224" t="s">
        <v>148</v>
      </c>
      <c r="D93" s="224" t="s">
        <v>190</v>
      </c>
      <c r="E93" s="225" t="s">
        <v>887</v>
      </c>
      <c r="F93" s="226" t="s">
        <v>888</v>
      </c>
      <c r="G93" s="227" t="s">
        <v>655</v>
      </c>
      <c r="H93" s="228">
        <v>1</v>
      </c>
      <c r="I93" s="229"/>
      <c r="J93" s="230">
        <f>ROUND(I93*H93,0)</f>
        <v>0</v>
      </c>
      <c r="K93" s="226" t="s">
        <v>22</v>
      </c>
      <c r="L93" s="231"/>
      <c r="M93" s="232" t="s">
        <v>22</v>
      </c>
      <c r="N93" s="233" t="s">
        <v>45</v>
      </c>
      <c r="O93" s="41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23" t="s">
        <v>183</v>
      </c>
      <c r="AT93" s="23" t="s">
        <v>190</v>
      </c>
      <c r="AU93" s="23" t="s">
        <v>10</v>
      </c>
      <c r="AY93" s="23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3" t="s">
        <v>83</v>
      </c>
      <c r="BK93" s="211">
        <f>ROUND(I93*H93,0)</f>
        <v>0</v>
      </c>
      <c r="BL93" s="23" t="s">
        <v>148</v>
      </c>
      <c r="BM93" s="23" t="s">
        <v>889</v>
      </c>
    </row>
    <row r="94" spans="2:65" s="1" customFormat="1" ht="16.5" customHeight="1">
      <c r="B94" s="40"/>
      <c r="C94" s="224" t="s">
        <v>168</v>
      </c>
      <c r="D94" s="224" t="s">
        <v>190</v>
      </c>
      <c r="E94" s="225" t="s">
        <v>890</v>
      </c>
      <c r="F94" s="226" t="s">
        <v>891</v>
      </c>
      <c r="G94" s="227" t="s">
        <v>655</v>
      </c>
      <c r="H94" s="228">
        <v>1</v>
      </c>
      <c r="I94" s="229"/>
      <c r="J94" s="230">
        <f>ROUND(I94*H94,0)</f>
        <v>0</v>
      </c>
      <c r="K94" s="226" t="s">
        <v>22</v>
      </c>
      <c r="L94" s="231"/>
      <c r="M94" s="232" t="s">
        <v>22</v>
      </c>
      <c r="N94" s="233" t="s">
        <v>45</v>
      </c>
      <c r="O94" s="41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23" t="s">
        <v>183</v>
      </c>
      <c r="AT94" s="23" t="s">
        <v>190</v>
      </c>
      <c r="AU94" s="23" t="s">
        <v>10</v>
      </c>
      <c r="AY94" s="23" t="s">
        <v>140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3" t="s">
        <v>83</v>
      </c>
      <c r="BK94" s="211">
        <f>ROUND(I94*H94,0)</f>
        <v>0</v>
      </c>
      <c r="BL94" s="23" t="s">
        <v>148</v>
      </c>
      <c r="BM94" s="23" t="s">
        <v>892</v>
      </c>
    </row>
    <row r="95" spans="2:65" s="1" customFormat="1" ht="16.5" customHeight="1">
      <c r="B95" s="40"/>
      <c r="C95" s="224" t="s">
        <v>157</v>
      </c>
      <c r="D95" s="224" t="s">
        <v>190</v>
      </c>
      <c r="E95" s="225" t="s">
        <v>893</v>
      </c>
      <c r="F95" s="226" t="s">
        <v>894</v>
      </c>
      <c r="G95" s="227" t="s">
        <v>154</v>
      </c>
      <c r="H95" s="228">
        <v>11</v>
      </c>
      <c r="I95" s="229"/>
      <c r="J95" s="230">
        <f>ROUND(I95*H95,0)</f>
        <v>0</v>
      </c>
      <c r="K95" s="226" t="s">
        <v>22</v>
      </c>
      <c r="L95" s="231"/>
      <c r="M95" s="232" t="s">
        <v>22</v>
      </c>
      <c r="N95" s="233" t="s">
        <v>45</v>
      </c>
      <c r="O95" s="41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3" t="s">
        <v>183</v>
      </c>
      <c r="AT95" s="23" t="s">
        <v>190</v>
      </c>
      <c r="AU95" s="23" t="s">
        <v>10</v>
      </c>
      <c r="AY95" s="23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3" t="s">
        <v>83</v>
      </c>
      <c r="BK95" s="211">
        <f>ROUND(I95*H95,0)</f>
        <v>0</v>
      </c>
      <c r="BL95" s="23" t="s">
        <v>148</v>
      </c>
      <c r="BM95" s="23" t="s">
        <v>895</v>
      </c>
    </row>
    <row r="96" spans="2:65" s="1" customFormat="1" ht="16.5" customHeight="1">
      <c r="B96" s="40"/>
      <c r="C96" s="200" t="s">
        <v>178</v>
      </c>
      <c r="D96" s="200" t="s">
        <v>143</v>
      </c>
      <c r="E96" s="201" t="s">
        <v>896</v>
      </c>
      <c r="F96" s="202" t="s">
        <v>897</v>
      </c>
      <c r="G96" s="203" t="s">
        <v>855</v>
      </c>
      <c r="H96" s="204">
        <v>1</v>
      </c>
      <c r="I96" s="205"/>
      <c r="J96" s="206">
        <f>ROUND(I96*H96,0)</f>
        <v>0</v>
      </c>
      <c r="K96" s="202" t="s">
        <v>22</v>
      </c>
      <c r="L96" s="60"/>
      <c r="M96" s="207" t="s">
        <v>22</v>
      </c>
      <c r="N96" s="208" t="s">
        <v>45</v>
      </c>
      <c r="O96" s="41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23" t="s">
        <v>148</v>
      </c>
      <c r="AT96" s="23" t="s">
        <v>143</v>
      </c>
      <c r="AU96" s="23" t="s">
        <v>10</v>
      </c>
      <c r="AY96" s="23" t="s">
        <v>140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3" t="s">
        <v>83</v>
      </c>
      <c r="BK96" s="211">
        <f>ROUND(I96*H96,0)</f>
        <v>0</v>
      </c>
      <c r="BL96" s="23" t="s">
        <v>148</v>
      </c>
      <c r="BM96" s="23" t="s">
        <v>898</v>
      </c>
    </row>
    <row r="97" spans="2:65" s="11" customFormat="1" ht="37.35" customHeight="1">
      <c r="B97" s="184"/>
      <c r="C97" s="185"/>
      <c r="D97" s="186" t="s">
        <v>72</v>
      </c>
      <c r="E97" s="187" t="s">
        <v>899</v>
      </c>
      <c r="F97" s="187" t="s">
        <v>900</v>
      </c>
      <c r="G97" s="185"/>
      <c r="H97" s="185"/>
      <c r="I97" s="188"/>
      <c r="J97" s="189">
        <f>BK97</f>
        <v>0</v>
      </c>
      <c r="K97" s="185"/>
      <c r="L97" s="190"/>
      <c r="M97" s="191"/>
      <c r="N97" s="192"/>
      <c r="O97" s="192"/>
      <c r="P97" s="193">
        <f>SUM(P98:P100)</f>
        <v>0</v>
      </c>
      <c r="Q97" s="192"/>
      <c r="R97" s="193">
        <f>SUM(R98:R100)</f>
        <v>0</v>
      </c>
      <c r="S97" s="192"/>
      <c r="T97" s="194">
        <f>SUM(T98:T100)</f>
        <v>0</v>
      </c>
      <c r="AR97" s="195" t="s">
        <v>10</v>
      </c>
      <c r="AT97" s="196" t="s">
        <v>72</v>
      </c>
      <c r="AU97" s="196" t="s">
        <v>73</v>
      </c>
      <c r="AY97" s="195" t="s">
        <v>140</v>
      </c>
      <c r="BK97" s="197">
        <f>SUM(BK98:BK100)</f>
        <v>0</v>
      </c>
    </row>
    <row r="98" spans="2:65" s="1" customFormat="1" ht="16.5" customHeight="1">
      <c r="B98" s="40"/>
      <c r="C98" s="224" t="s">
        <v>183</v>
      </c>
      <c r="D98" s="224" t="s">
        <v>190</v>
      </c>
      <c r="E98" s="225" t="s">
        <v>901</v>
      </c>
      <c r="F98" s="226" t="s">
        <v>902</v>
      </c>
      <c r="G98" s="227" t="s">
        <v>154</v>
      </c>
      <c r="H98" s="228">
        <v>5</v>
      </c>
      <c r="I98" s="229"/>
      <c r="J98" s="230">
        <f>ROUND(I98*H98,0)</f>
        <v>0</v>
      </c>
      <c r="K98" s="226" t="s">
        <v>22</v>
      </c>
      <c r="L98" s="231"/>
      <c r="M98" s="232" t="s">
        <v>22</v>
      </c>
      <c r="N98" s="233" t="s">
        <v>45</v>
      </c>
      <c r="O98" s="41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23" t="s">
        <v>183</v>
      </c>
      <c r="AT98" s="23" t="s">
        <v>190</v>
      </c>
      <c r="AU98" s="23" t="s">
        <v>10</v>
      </c>
      <c r="AY98" s="23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3" t="s">
        <v>83</v>
      </c>
      <c r="BK98" s="211">
        <f>ROUND(I98*H98,0)</f>
        <v>0</v>
      </c>
      <c r="BL98" s="23" t="s">
        <v>148</v>
      </c>
      <c r="BM98" s="23" t="s">
        <v>903</v>
      </c>
    </row>
    <row r="99" spans="2:65" s="1" customFormat="1" ht="16.5" customHeight="1">
      <c r="B99" s="40"/>
      <c r="C99" s="224" t="s">
        <v>189</v>
      </c>
      <c r="D99" s="224" t="s">
        <v>190</v>
      </c>
      <c r="E99" s="225" t="s">
        <v>904</v>
      </c>
      <c r="F99" s="226" t="s">
        <v>905</v>
      </c>
      <c r="G99" s="227" t="s">
        <v>154</v>
      </c>
      <c r="H99" s="228">
        <v>10</v>
      </c>
      <c r="I99" s="229"/>
      <c r="J99" s="230">
        <f>ROUND(I99*H99,0)</f>
        <v>0</v>
      </c>
      <c r="K99" s="226" t="s">
        <v>22</v>
      </c>
      <c r="L99" s="231"/>
      <c r="M99" s="232" t="s">
        <v>22</v>
      </c>
      <c r="N99" s="233" t="s">
        <v>45</v>
      </c>
      <c r="O99" s="41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3" t="s">
        <v>183</v>
      </c>
      <c r="AT99" s="23" t="s">
        <v>190</v>
      </c>
      <c r="AU99" s="23" t="s">
        <v>10</v>
      </c>
      <c r="AY99" s="23" t="s">
        <v>140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3" t="s">
        <v>83</v>
      </c>
      <c r="BK99" s="211">
        <f>ROUND(I99*H99,0)</f>
        <v>0</v>
      </c>
      <c r="BL99" s="23" t="s">
        <v>148</v>
      </c>
      <c r="BM99" s="23" t="s">
        <v>906</v>
      </c>
    </row>
    <row r="100" spans="2:65" s="1" customFormat="1" ht="16.5" customHeight="1">
      <c r="B100" s="40"/>
      <c r="C100" s="200" t="s">
        <v>195</v>
      </c>
      <c r="D100" s="200" t="s">
        <v>143</v>
      </c>
      <c r="E100" s="201" t="s">
        <v>907</v>
      </c>
      <c r="F100" s="202" t="s">
        <v>908</v>
      </c>
      <c r="G100" s="203" t="s">
        <v>855</v>
      </c>
      <c r="H100" s="204">
        <v>1</v>
      </c>
      <c r="I100" s="205"/>
      <c r="J100" s="206">
        <f>ROUND(I100*H100,0)</f>
        <v>0</v>
      </c>
      <c r="K100" s="202" t="s">
        <v>22</v>
      </c>
      <c r="L100" s="60"/>
      <c r="M100" s="207" t="s">
        <v>22</v>
      </c>
      <c r="N100" s="208" t="s">
        <v>45</v>
      </c>
      <c r="O100" s="41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AR100" s="23" t="s">
        <v>148</v>
      </c>
      <c r="AT100" s="23" t="s">
        <v>143</v>
      </c>
      <c r="AU100" s="23" t="s">
        <v>10</v>
      </c>
      <c r="AY100" s="23" t="s">
        <v>140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3" t="s">
        <v>83</v>
      </c>
      <c r="BK100" s="211">
        <f>ROUND(I100*H100,0)</f>
        <v>0</v>
      </c>
      <c r="BL100" s="23" t="s">
        <v>148</v>
      </c>
      <c r="BM100" s="23" t="s">
        <v>909</v>
      </c>
    </row>
    <row r="101" spans="2:65" s="11" customFormat="1" ht="37.35" customHeight="1">
      <c r="B101" s="184"/>
      <c r="C101" s="185"/>
      <c r="D101" s="186" t="s">
        <v>72</v>
      </c>
      <c r="E101" s="187" t="s">
        <v>910</v>
      </c>
      <c r="F101" s="187" t="s">
        <v>911</v>
      </c>
      <c r="G101" s="185"/>
      <c r="H101" s="185"/>
      <c r="I101" s="188"/>
      <c r="J101" s="189">
        <f>BK101</f>
        <v>0</v>
      </c>
      <c r="K101" s="185"/>
      <c r="L101" s="190"/>
      <c r="M101" s="191"/>
      <c r="N101" s="192"/>
      <c r="O101" s="192"/>
      <c r="P101" s="193">
        <f>SUM(P102:P118)</f>
        <v>0</v>
      </c>
      <c r="Q101" s="192"/>
      <c r="R101" s="193">
        <f>SUM(R102:R118)</f>
        <v>0</v>
      </c>
      <c r="S101" s="192"/>
      <c r="T101" s="194">
        <f>SUM(T102:T118)</f>
        <v>0</v>
      </c>
      <c r="AR101" s="195" t="s">
        <v>10</v>
      </c>
      <c r="AT101" s="196" t="s">
        <v>72</v>
      </c>
      <c r="AU101" s="196" t="s">
        <v>73</v>
      </c>
      <c r="AY101" s="195" t="s">
        <v>140</v>
      </c>
      <c r="BK101" s="197">
        <f>SUM(BK102:BK118)</f>
        <v>0</v>
      </c>
    </row>
    <row r="102" spans="2:65" s="1" customFormat="1" ht="16.5" customHeight="1">
      <c r="B102" s="40"/>
      <c r="C102" s="224" t="s">
        <v>199</v>
      </c>
      <c r="D102" s="224" t="s">
        <v>190</v>
      </c>
      <c r="E102" s="225" t="s">
        <v>912</v>
      </c>
      <c r="F102" s="226" t="s">
        <v>913</v>
      </c>
      <c r="G102" s="227" t="s">
        <v>855</v>
      </c>
      <c r="H102" s="228">
        <v>2</v>
      </c>
      <c r="I102" s="229"/>
      <c r="J102" s="230">
        <f t="shared" ref="J102:J118" si="0">ROUND(I102*H102,0)</f>
        <v>0</v>
      </c>
      <c r="K102" s="226" t="s">
        <v>22</v>
      </c>
      <c r="L102" s="231"/>
      <c r="M102" s="232" t="s">
        <v>22</v>
      </c>
      <c r="N102" s="233" t="s">
        <v>45</v>
      </c>
      <c r="O102" s="41"/>
      <c r="P102" s="209">
        <f t="shared" ref="P102:P118" si="1">O102*H102</f>
        <v>0</v>
      </c>
      <c r="Q102" s="209">
        <v>0</v>
      </c>
      <c r="R102" s="209">
        <f t="shared" ref="R102:R118" si="2">Q102*H102</f>
        <v>0</v>
      </c>
      <c r="S102" s="209">
        <v>0</v>
      </c>
      <c r="T102" s="210">
        <f t="shared" ref="T102:T118" si="3">S102*H102</f>
        <v>0</v>
      </c>
      <c r="AR102" s="23" t="s">
        <v>183</v>
      </c>
      <c r="AT102" s="23" t="s">
        <v>190</v>
      </c>
      <c r="AU102" s="23" t="s">
        <v>10</v>
      </c>
      <c r="AY102" s="23" t="s">
        <v>140</v>
      </c>
      <c r="BE102" s="211">
        <f t="shared" ref="BE102:BE118" si="4">IF(N102="základní",J102,0)</f>
        <v>0</v>
      </c>
      <c r="BF102" s="211">
        <f t="shared" ref="BF102:BF118" si="5">IF(N102="snížená",J102,0)</f>
        <v>0</v>
      </c>
      <c r="BG102" s="211">
        <f t="shared" ref="BG102:BG118" si="6">IF(N102="zákl. přenesená",J102,0)</f>
        <v>0</v>
      </c>
      <c r="BH102" s="211">
        <f t="shared" ref="BH102:BH118" si="7">IF(N102="sníž. přenesená",J102,0)</f>
        <v>0</v>
      </c>
      <c r="BI102" s="211">
        <f t="shared" ref="BI102:BI118" si="8">IF(N102="nulová",J102,0)</f>
        <v>0</v>
      </c>
      <c r="BJ102" s="23" t="s">
        <v>83</v>
      </c>
      <c r="BK102" s="211">
        <f t="shared" ref="BK102:BK118" si="9">ROUND(I102*H102,0)</f>
        <v>0</v>
      </c>
      <c r="BL102" s="23" t="s">
        <v>148</v>
      </c>
      <c r="BM102" s="23" t="s">
        <v>914</v>
      </c>
    </row>
    <row r="103" spans="2:65" s="1" customFormat="1" ht="16.5" customHeight="1">
      <c r="B103" s="40"/>
      <c r="C103" s="224" t="s">
        <v>203</v>
      </c>
      <c r="D103" s="224" t="s">
        <v>190</v>
      </c>
      <c r="E103" s="225" t="s">
        <v>915</v>
      </c>
      <c r="F103" s="226" t="s">
        <v>916</v>
      </c>
      <c r="G103" s="227" t="s">
        <v>655</v>
      </c>
      <c r="H103" s="228">
        <v>12</v>
      </c>
      <c r="I103" s="229"/>
      <c r="J103" s="230">
        <f t="shared" si="0"/>
        <v>0</v>
      </c>
      <c r="K103" s="226" t="s">
        <v>22</v>
      </c>
      <c r="L103" s="231"/>
      <c r="M103" s="232" t="s">
        <v>22</v>
      </c>
      <c r="N103" s="233" t="s">
        <v>45</v>
      </c>
      <c r="O103" s="41"/>
      <c r="P103" s="209">
        <f t="shared" si="1"/>
        <v>0</v>
      </c>
      <c r="Q103" s="209">
        <v>0</v>
      </c>
      <c r="R103" s="209">
        <f t="shared" si="2"/>
        <v>0</v>
      </c>
      <c r="S103" s="209">
        <v>0</v>
      </c>
      <c r="T103" s="210">
        <f t="shared" si="3"/>
        <v>0</v>
      </c>
      <c r="AR103" s="23" t="s">
        <v>183</v>
      </c>
      <c r="AT103" s="23" t="s">
        <v>190</v>
      </c>
      <c r="AU103" s="23" t="s">
        <v>10</v>
      </c>
      <c r="AY103" s="23" t="s">
        <v>140</v>
      </c>
      <c r="BE103" s="211">
        <f t="shared" si="4"/>
        <v>0</v>
      </c>
      <c r="BF103" s="211">
        <f t="shared" si="5"/>
        <v>0</v>
      </c>
      <c r="BG103" s="211">
        <f t="shared" si="6"/>
        <v>0</v>
      </c>
      <c r="BH103" s="211">
        <f t="shared" si="7"/>
        <v>0</v>
      </c>
      <c r="BI103" s="211">
        <f t="shared" si="8"/>
        <v>0</v>
      </c>
      <c r="BJ103" s="23" t="s">
        <v>83</v>
      </c>
      <c r="BK103" s="211">
        <f t="shared" si="9"/>
        <v>0</v>
      </c>
      <c r="BL103" s="23" t="s">
        <v>148</v>
      </c>
      <c r="BM103" s="23" t="s">
        <v>917</v>
      </c>
    </row>
    <row r="104" spans="2:65" s="1" customFormat="1" ht="16.5" customHeight="1">
      <c r="B104" s="40"/>
      <c r="C104" s="224" t="s">
        <v>207</v>
      </c>
      <c r="D104" s="224" t="s">
        <v>190</v>
      </c>
      <c r="E104" s="225" t="s">
        <v>918</v>
      </c>
      <c r="F104" s="226" t="s">
        <v>919</v>
      </c>
      <c r="G104" s="227" t="s">
        <v>655</v>
      </c>
      <c r="H104" s="228">
        <v>2</v>
      </c>
      <c r="I104" s="229"/>
      <c r="J104" s="230">
        <f t="shared" si="0"/>
        <v>0</v>
      </c>
      <c r="K104" s="226" t="s">
        <v>22</v>
      </c>
      <c r="L104" s="231"/>
      <c r="M104" s="232" t="s">
        <v>22</v>
      </c>
      <c r="N104" s="233" t="s">
        <v>45</v>
      </c>
      <c r="O104" s="41"/>
      <c r="P104" s="209">
        <f t="shared" si="1"/>
        <v>0</v>
      </c>
      <c r="Q104" s="209">
        <v>0</v>
      </c>
      <c r="R104" s="209">
        <f t="shared" si="2"/>
        <v>0</v>
      </c>
      <c r="S104" s="209">
        <v>0</v>
      </c>
      <c r="T104" s="210">
        <f t="shared" si="3"/>
        <v>0</v>
      </c>
      <c r="AR104" s="23" t="s">
        <v>183</v>
      </c>
      <c r="AT104" s="23" t="s">
        <v>190</v>
      </c>
      <c r="AU104" s="23" t="s">
        <v>10</v>
      </c>
      <c r="AY104" s="23" t="s">
        <v>140</v>
      </c>
      <c r="BE104" s="211">
        <f t="shared" si="4"/>
        <v>0</v>
      </c>
      <c r="BF104" s="211">
        <f t="shared" si="5"/>
        <v>0</v>
      </c>
      <c r="BG104" s="211">
        <f t="shared" si="6"/>
        <v>0</v>
      </c>
      <c r="BH104" s="211">
        <f t="shared" si="7"/>
        <v>0</v>
      </c>
      <c r="BI104" s="211">
        <f t="shared" si="8"/>
        <v>0</v>
      </c>
      <c r="BJ104" s="23" t="s">
        <v>83</v>
      </c>
      <c r="BK104" s="211">
        <f t="shared" si="9"/>
        <v>0</v>
      </c>
      <c r="BL104" s="23" t="s">
        <v>148</v>
      </c>
      <c r="BM104" s="23" t="s">
        <v>920</v>
      </c>
    </row>
    <row r="105" spans="2:65" s="1" customFormat="1" ht="16.5" customHeight="1">
      <c r="B105" s="40"/>
      <c r="C105" s="224" t="s">
        <v>213</v>
      </c>
      <c r="D105" s="224" t="s">
        <v>190</v>
      </c>
      <c r="E105" s="225" t="s">
        <v>921</v>
      </c>
      <c r="F105" s="226" t="s">
        <v>922</v>
      </c>
      <c r="G105" s="227" t="s">
        <v>154</v>
      </c>
      <c r="H105" s="228">
        <v>35</v>
      </c>
      <c r="I105" s="229"/>
      <c r="J105" s="230">
        <f t="shared" si="0"/>
        <v>0</v>
      </c>
      <c r="K105" s="226" t="s">
        <v>22</v>
      </c>
      <c r="L105" s="231"/>
      <c r="M105" s="232" t="s">
        <v>22</v>
      </c>
      <c r="N105" s="233" t="s">
        <v>45</v>
      </c>
      <c r="O105" s="41"/>
      <c r="P105" s="209">
        <f t="shared" si="1"/>
        <v>0</v>
      </c>
      <c r="Q105" s="209">
        <v>0</v>
      </c>
      <c r="R105" s="209">
        <f t="shared" si="2"/>
        <v>0</v>
      </c>
      <c r="S105" s="209">
        <v>0</v>
      </c>
      <c r="T105" s="210">
        <f t="shared" si="3"/>
        <v>0</v>
      </c>
      <c r="AR105" s="23" t="s">
        <v>183</v>
      </c>
      <c r="AT105" s="23" t="s">
        <v>190</v>
      </c>
      <c r="AU105" s="23" t="s">
        <v>10</v>
      </c>
      <c r="AY105" s="23" t="s">
        <v>140</v>
      </c>
      <c r="BE105" s="211">
        <f t="shared" si="4"/>
        <v>0</v>
      </c>
      <c r="BF105" s="211">
        <f t="shared" si="5"/>
        <v>0</v>
      </c>
      <c r="BG105" s="211">
        <f t="shared" si="6"/>
        <v>0</v>
      </c>
      <c r="BH105" s="211">
        <f t="shared" si="7"/>
        <v>0</v>
      </c>
      <c r="BI105" s="211">
        <f t="shared" si="8"/>
        <v>0</v>
      </c>
      <c r="BJ105" s="23" t="s">
        <v>83</v>
      </c>
      <c r="BK105" s="211">
        <f t="shared" si="9"/>
        <v>0</v>
      </c>
      <c r="BL105" s="23" t="s">
        <v>148</v>
      </c>
      <c r="BM105" s="23" t="s">
        <v>923</v>
      </c>
    </row>
    <row r="106" spans="2:65" s="1" customFormat="1" ht="16.5" customHeight="1">
      <c r="B106" s="40"/>
      <c r="C106" s="224" t="s">
        <v>11</v>
      </c>
      <c r="D106" s="224" t="s">
        <v>190</v>
      </c>
      <c r="E106" s="225" t="s">
        <v>924</v>
      </c>
      <c r="F106" s="226" t="s">
        <v>925</v>
      </c>
      <c r="G106" s="227" t="s">
        <v>154</v>
      </c>
      <c r="H106" s="228">
        <v>100</v>
      </c>
      <c r="I106" s="229"/>
      <c r="J106" s="230">
        <f t="shared" si="0"/>
        <v>0</v>
      </c>
      <c r="K106" s="226" t="s">
        <v>22</v>
      </c>
      <c r="L106" s="231"/>
      <c r="M106" s="232" t="s">
        <v>22</v>
      </c>
      <c r="N106" s="233" t="s">
        <v>45</v>
      </c>
      <c r="O106" s="41"/>
      <c r="P106" s="209">
        <f t="shared" si="1"/>
        <v>0</v>
      </c>
      <c r="Q106" s="209">
        <v>0</v>
      </c>
      <c r="R106" s="209">
        <f t="shared" si="2"/>
        <v>0</v>
      </c>
      <c r="S106" s="209">
        <v>0</v>
      </c>
      <c r="T106" s="210">
        <f t="shared" si="3"/>
        <v>0</v>
      </c>
      <c r="AR106" s="23" t="s">
        <v>183</v>
      </c>
      <c r="AT106" s="23" t="s">
        <v>190</v>
      </c>
      <c r="AU106" s="23" t="s">
        <v>10</v>
      </c>
      <c r="AY106" s="23" t="s">
        <v>140</v>
      </c>
      <c r="BE106" s="211">
        <f t="shared" si="4"/>
        <v>0</v>
      </c>
      <c r="BF106" s="211">
        <f t="shared" si="5"/>
        <v>0</v>
      </c>
      <c r="BG106" s="211">
        <f t="shared" si="6"/>
        <v>0</v>
      </c>
      <c r="BH106" s="211">
        <f t="shared" si="7"/>
        <v>0</v>
      </c>
      <c r="BI106" s="211">
        <f t="shared" si="8"/>
        <v>0</v>
      </c>
      <c r="BJ106" s="23" t="s">
        <v>83</v>
      </c>
      <c r="BK106" s="211">
        <f t="shared" si="9"/>
        <v>0</v>
      </c>
      <c r="BL106" s="23" t="s">
        <v>148</v>
      </c>
      <c r="BM106" s="23" t="s">
        <v>926</v>
      </c>
    </row>
    <row r="107" spans="2:65" s="1" customFormat="1" ht="16.5" customHeight="1">
      <c r="B107" s="40"/>
      <c r="C107" s="224" t="s">
        <v>222</v>
      </c>
      <c r="D107" s="224" t="s">
        <v>190</v>
      </c>
      <c r="E107" s="225" t="s">
        <v>927</v>
      </c>
      <c r="F107" s="226" t="s">
        <v>928</v>
      </c>
      <c r="G107" s="227" t="s">
        <v>855</v>
      </c>
      <c r="H107" s="228">
        <v>1</v>
      </c>
      <c r="I107" s="229"/>
      <c r="J107" s="230">
        <f t="shared" si="0"/>
        <v>0</v>
      </c>
      <c r="K107" s="226" t="s">
        <v>22</v>
      </c>
      <c r="L107" s="231"/>
      <c r="M107" s="232" t="s">
        <v>22</v>
      </c>
      <c r="N107" s="233" t="s">
        <v>45</v>
      </c>
      <c r="O107" s="41"/>
      <c r="P107" s="209">
        <f t="shared" si="1"/>
        <v>0</v>
      </c>
      <c r="Q107" s="209">
        <v>0</v>
      </c>
      <c r="R107" s="209">
        <f t="shared" si="2"/>
        <v>0</v>
      </c>
      <c r="S107" s="209">
        <v>0</v>
      </c>
      <c r="T107" s="210">
        <f t="shared" si="3"/>
        <v>0</v>
      </c>
      <c r="AR107" s="23" t="s">
        <v>183</v>
      </c>
      <c r="AT107" s="23" t="s">
        <v>190</v>
      </c>
      <c r="AU107" s="23" t="s">
        <v>10</v>
      </c>
      <c r="AY107" s="23" t="s">
        <v>140</v>
      </c>
      <c r="BE107" s="211">
        <f t="shared" si="4"/>
        <v>0</v>
      </c>
      <c r="BF107" s="211">
        <f t="shared" si="5"/>
        <v>0</v>
      </c>
      <c r="BG107" s="211">
        <f t="shared" si="6"/>
        <v>0</v>
      </c>
      <c r="BH107" s="211">
        <f t="shared" si="7"/>
        <v>0</v>
      </c>
      <c r="BI107" s="211">
        <f t="shared" si="8"/>
        <v>0</v>
      </c>
      <c r="BJ107" s="23" t="s">
        <v>83</v>
      </c>
      <c r="BK107" s="211">
        <f t="shared" si="9"/>
        <v>0</v>
      </c>
      <c r="BL107" s="23" t="s">
        <v>148</v>
      </c>
      <c r="BM107" s="23" t="s">
        <v>929</v>
      </c>
    </row>
    <row r="108" spans="2:65" s="1" customFormat="1" ht="25.5" customHeight="1">
      <c r="B108" s="40"/>
      <c r="C108" s="224" t="s">
        <v>227</v>
      </c>
      <c r="D108" s="224" t="s">
        <v>190</v>
      </c>
      <c r="E108" s="225" t="s">
        <v>930</v>
      </c>
      <c r="F108" s="226" t="s">
        <v>931</v>
      </c>
      <c r="G108" s="227" t="s">
        <v>855</v>
      </c>
      <c r="H108" s="228">
        <v>7</v>
      </c>
      <c r="I108" s="229"/>
      <c r="J108" s="230">
        <f t="shared" si="0"/>
        <v>0</v>
      </c>
      <c r="K108" s="226" t="s">
        <v>22</v>
      </c>
      <c r="L108" s="231"/>
      <c r="M108" s="232" t="s">
        <v>22</v>
      </c>
      <c r="N108" s="233" t="s">
        <v>45</v>
      </c>
      <c r="O108" s="41"/>
      <c r="P108" s="209">
        <f t="shared" si="1"/>
        <v>0</v>
      </c>
      <c r="Q108" s="209">
        <v>0</v>
      </c>
      <c r="R108" s="209">
        <f t="shared" si="2"/>
        <v>0</v>
      </c>
      <c r="S108" s="209">
        <v>0</v>
      </c>
      <c r="T108" s="210">
        <f t="shared" si="3"/>
        <v>0</v>
      </c>
      <c r="AR108" s="23" t="s">
        <v>183</v>
      </c>
      <c r="AT108" s="23" t="s">
        <v>190</v>
      </c>
      <c r="AU108" s="23" t="s">
        <v>10</v>
      </c>
      <c r="AY108" s="23" t="s">
        <v>140</v>
      </c>
      <c r="BE108" s="211">
        <f t="shared" si="4"/>
        <v>0</v>
      </c>
      <c r="BF108" s="211">
        <f t="shared" si="5"/>
        <v>0</v>
      </c>
      <c r="BG108" s="211">
        <f t="shared" si="6"/>
        <v>0</v>
      </c>
      <c r="BH108" s="211">
        <f t="shared" si="7"/>
        <v>0</v>
      </c>
      <c r="BI108" s="211">
        <f t="shared" si="8"/>
        <v>0</v>
      </c>
      <c r="BJ108" s="23" t="s">
        <v>83</v>
      </c>
      <c r="BK108" s="211">
        <f t="shared" si="9"/>
        <v>0</v>
      </c>
      <c r="BL108" s="23" t="s">
        <v>148</v>
      </c>
      <c r="BM108" s="23" t="s">
        <v>932</v>
      </c>
    </row>
    <row r="109" spans="2:65" s="1" customFormat="1" ht="25.5" customHeight="1">
      <c r="B109" s="40"/>
      <c r="C109" s="224" t="s">
        <v>232</v>
      </c>
      <c r="D109" s="224" t="s">
        <v>190</v>
      </c>
      <c r="E109" s="225" t="s">
        <v>933</v>
      </c>
      <c r="F109" s="226" t="s">
        <v>934</v>
      </c>
      <c r="G109" s="227" t="s">
        <v>855</v>
      </c>
      <c r="H109" s="228">
        <v>42</v>
      </c>
      <c r="I109" s="229"/>
      <c r="J109" s="230">
        <f t="shared" si="0"/>
        <v>0</v>
      </c>
      <c r="K109" s="226" t="s">
        <v>22</v>
      </c>
      <c r="L109" s="231"/>
      <c r="M109" s="232" t="s">
        <v>22</v>
      </c>
      <c r="N109" s="233" t="s">
        <v>45</v>
      </c>
      <c r="O109" s="41"/>
      <c r="P109" s="209">
        <f t="shared" si="1"/>
        <v>0</v>
      </c>
      <c r="Q109" s="209">
        <v>0</v>
      </c>
      <c r="R109" s="209">
        <f t="shared" si="2"/>
        <v>0</v>
      </c>
      <c r="S109" s="209">
        <v>0</v>
      </c>
      <c r="T109" s="210">
        <f t="shared" si="3"/>
        <v>0</v>
      </c>
      <c r="AR109" s="23" t="s">
        <v>183</v>
      </c>
      <c r="AT109" s="23" t="s">
        <v>190</v>
      </c>
      <c r="AU109" s="23" t="s">
        <v>10</v>
      </c>
      <c r="AY109" s="23" t="s">
        <v>140</v>
      </c>
      <c r="BE109" s="211">
        <f t="shared" si="4"/>
        <v>0</v>
      </c>
      <c r="BF109" s="211">
        <f t="shared" si="5"/>
        <v>0</v>
      </c>
      <c r="BG109" s="211">
        <f t="shared" si="6"/>
        <v>0</v>
      </c>
      <c r="BH109" s="211">
        <f t="shared" si="7"/>
        <v>0</v>
      </c>
      <c r="BI109" s="211">
        <f t="shared" si="8"/>
        <v>0</v>
      </c>
      <c r="BJ109" s="23" t="s">
        <v>83</v>
      </c>
      <c r="BK109" s="211">
        <f t="shared" si="9"/>
        <v>0</v>
      </c>
      <c r="BL109" s="23" t="s">
        <v>148</v>
      </c>
      <c r="BM109" s="23" t="s">
        <v>935</v>
      </c>
    </row>
    <row r="110" spans="2:65" s="1" customFormat="1" ht="25.5" customHeight="1">
      <c r="B110" s="40"/>
      <c r="C110" s="224" t="s">
        <v>239</v>
      </c>
      <c r="D110" s="224" t="s">
        <v>190</v>
      </c>
      <c r="E110" s="225" t="s">
        <v>936</v>
      </c>
      <c r="F110" s="226" t="s">
        <v>937</v>
      </c>
      <c r="G110" s="227" t="s">
        <v>855</v>
      </c>
      <c r="H110" s="228">
        <v>12</v>
      </c>
      <c r="I110" s="229"/>
      <c r="J110" s="230">
        <f t="shared" si="0"/>
        <v>0</v>
      </c>
      <c r="K110" s="226" t="s">
        <v>22</v>
      </c>
      <c r="L110" s="231"/>
      <c r="M110" s="232" t="s">
        <v>22</v>
      </c>
      <c r="N110" s="233" t="s">
        <v>45</v>
      </c>
      <c r="O110" s="41"/>
      <c r="P110" s="209">
        <f t="shared" si="1"/>
        <v>0</v>
      </c>
      <c r="Q110" s="209">
        <v>0</v>
      </c>
      <c r="R110" s="209">
        <f t="shared" si="2"/>
        <v>0</v>
      </c>
      <c r="S110" s="209">
        <v>0</v>
      </c>
      <c r="T110" s="210">
        <f t="shared" si="3"/>
        <v>0</v>
      </c>
      <c r="AR110" s="23" t="s">
        <v>183</v>
      </c>
      <c r="AT110" s="23" t="s">
        <v>190</v>
      </c>
      <c r="AU110" s="23" t="s">
        <v>10</v>
      </c>
      <c r="AY110" s="23" t="s">
        <v>140</v>
      </c>
      <c r="BE110" s="211">
        <f t="shared" si="4"/>
        <v>0</v>
      </c>
      <c r="BF110" s="211">
        <f t="shared" si="5"/>
        <v>0</v>
      </c>
      <c r="BG110" s="211">
        <f t="shared" si="6"/>
        <v>0</v>
      </c>
      <c r="BH110" s="211">
        <f t="shared" si="7"/>
        <v>0</v>
      </c>
      <c r="BI110" s="211">
        <f t="shared" si="8"/>
        <v>0</v>
      </c>
      <c r="BJ110" s="23" t="s">
        <v>83</v>
      </c>
      <c r="BK110" s="211">
        <f t="shared" si="9"/>
        <v>0</v>
      </c>
      <c r="BL110" s="23" t="s">
        <v>148</v>
      </c>
      <c r="BM110" s="23" t="s">
        <v>938</v>
      </c>
    </row>
    <row r="111" spans="2:65" s="1" customFormat="1" ht="16.5" customHeight="1">
      <c r="B111" s="40"/>
      <c r="C111" s="224" t="s">
        <v>245</v>
      </c>
      <c r="D111" s="224" t="s">
        <v>190</v>
      </c>
      <c r="E111" s="225" t="s">
        <v>939</v>
      </c>
      <c r="F111" s="226" t="s">
        <v>940</v>
      </c>
      <c r="G111" s="227" t="s">
        <v>855</v>
      </c>
      <c r="H111" s="228">
        <v>12</v>
      </c>
      <c r="I111" s="229"/>
      <c r="J111" s="230">
        <f t="shared" si="0"/>
        <v>0</v>
      </c>
      <c r="K111" s="226" t="s">
        <v>22</v>
      </c>
      <c r="L111" s="231"/>
      <c r="M111" s="232" t="s">
        <v>22</v>
      </c>
      <c r="N111" s="233" t="s">
        <v>45</v>
      </c>
      <c r="O111" s="41"/>
      <c r="P111" s="209">
        <f t="shared" si="1"/>
        <v>0</v>
      </c>
      <c r="Q111" s="209">
        <v>0</v>
      </c>
      <c r="R111" s="209">
        <f t="shared" si="2"/>
        <v>0</v>
      </c>
      <c r="S111" s="209">
        <v>0</v>
      </c>
      <c r="T111" s="210">
        <f t="shared" si="3"/>
        <v>0</v>
      </c>
      <c r="AR111" s="23" t="s">
        <v>183</v>
      </c>
      <c r="AT111" s="23" t="s">
        <v>190</v>
      </c>
      <c r="AU111" s="23" t="s">
        <v>10</v>
      </c>
      <c r="AY111" s="23" t="s">
        <v>140</v>
      </c>
      <c r="BE111" s="211">
        <f t="shared" si="4"/>
        <v>0</v>
      </c>
      <c r="BF111" s="211">
        <f t="shared" si="5"/>
        <v>0</v>
      </c>
      <c r="BG111" s="211">
        <f t="shared" si="6"/>
        <v>0</v>
      </c>
      <c r="BH111" s="211">
        <f t="shared" si="7"/>
        <v>0</v>
      </c>
      <c r="BI111" s="211">
        <f t="shared" si="8"/>
        <v>0</v>
      </c>
      <c r="BJ111" s="23" t="s">
        <v>83</v>
      </c>
      <c r="BK111" s="211">
        <f t="shared" si="9"/>
        <v>0</v>
      </c>
      <c r="BL111" s="23" t="s">
        <v>148</v>
      </c>
      <c r="BM111" s="23" t="s">
        <v>941</v>
      </c>
    </row>
    <row r="112" spans="2:65" s="1" customFormat="1" ht="16.5" customHeight="1">
      <c r="B112" s="40"/>
      <c r="C112" s="224" t="s">
        <v>9</v>
      </c>
      <c r="D112" s="224" t="s">
        <v>190</v>
      </c>
      <c r="E112" s="225" t="s">
        <v>942</v>
      </c>
      <c r="F112" s="226" t="s">
        <v>943</v>
      </c>
      <c r="G112" s="227" t="s">
        <v>855</v>
      </c>
      <c r="H112" s="228">
        <v>5</v>
      </c>
      <c r="I112" s="229"/>
      <c r="J112" s="230">
        <f t="shared" si="0"/>
        <v>0</v>
      </c>
      <c r="K112" s="226" t="s">
        <v>22</v>
      </c>
      <c r="L112" s="231"/>
      <c r="M112" s="232" t="s">
        <v>22</v>
      </c>
      <c r="N112" s="233" t="s">
        <v>45</v>
      </c>
      <c r="O112" s="41"/>
      <c r="P112" s="209">
        <f t="shared" si="1"/>
        <v>0</v>
      </c>
      <c r="Q112" s="209">
        <v>0</v>
      </c>
      <c r="R112" s="209">
        <f t="shared" si="2"/>
        <v>0</v>
      </c>
      <c r="S112" s="209">
        <v>0</v>
      </c>
      <c r="T112" s="210">
        <f t="shared" si="3"/>
        <v>0</v>
      </c>
      <c r="AR112" s="23" t="s">
        <v>183</v>
      </c>
      <c r="AT112" s="23" t="s">
        <v>190</v>
      </c>
      <c r="AU112" s="23" t="s">
        <v>10</v>
      </c>
      <c r="AY112" s="23" t="s">
        <v>140</v>
      </c>
      <c r="BE112" s="211">
        <f t="shared" si="4"/>
        <v>0</v>
      </c>
      <c r="BF112" s="211">
        <f t="shared" si="5"/>
        <v>0</v>
      </c>
      <c r="BG112" s="211">
        <f t="shared" si="6"/>
        <v>0</v>
      </c>
      <c r="BH112" s="211">
        <f t="shared" si="7"/>
        <v>0</v>
      </c>
      <c r="BI112" s="211">
        <f t="shared" si="8"/>
        <v>0</v>
      </c>
      <c r="BJ112" s="23" t="s">
        <v>83</v>
      </c>
      <c r="BK112" s="211">
        <f t="shared" si="9"/>
        <v>0</v>
      </c>
      <c r="BL112" s="23" t="s">
        <v>148</v>
      </c>
      <c r="BM112" s="23" t="s">
        <v>944</v>
      </c>
    </row>
    <row r="113" spans="2:65" s="1" customFormat="1" ht="16.5" customHeight="1">
      <c r="B113" s="40"/>
      <c r="C113" s="224" t="s">
        <v>254</v>
      </c>
      <c r="D113" s="224" t="s">
        <v>190</v>
      </c>
      <c r="E113" s="225" t="s">
        <v>945</v>
      </c>
      <c r="F113" s="226" t="s">
        <v>946</v>
      </c>
      <c r="G113" s="227" t="s">
        <v>855</v>
      </c>
      <c r="H113" s="228">
        <v>2</v>
      </c>
      <c r="I113" s="229"/>
      <c r="J113" s="230">
        <f t="shared" si="0"/>
        <v>0</v>
      </c>
      <c r="K113" s="226" t="s">
        <v>22</v>
      </c>
      <c r="L113" s="231"/>
      <c r="M113" s="232" t="s">
        <v>22</v>
      </c>
      <c r="N113" s="233" t="s">
        <v>45</v>
      </c>
      <c r="O113" s="41"/>
      <c r="P113" s="209">
        <f t="shared" si="1"/>
        <v>0</v>
      </c>
      <c r="Q113" s="209">
        <v>0</v>
      </c>
      <c r="R113" s="209">
        <f t="shared" si="2"/>
        <v>0</v>
      </c>
      <c r="S113" s="209">
        <v>0</v>
      </c>
      <c r="T113" s="210">
        <f t="shared" si="3"/>
        <v>0</v>
      </c>
      <c r="AR113" s="23" t="s">
        <v>183</v>
      </c>
      <c r="AT113" s="23" t="s">
        <v>190</v>
      </c>
      <c r="AU113" s="23" t="s">
        <v>10</v>
      </c>
      <c r="AY113" s="23" t="s">
        <v>140</v>
      </c>
      <c r="BE113" s="211">
        <f t="shared" si="4"/>
        <v>0</v>
      </c>
      <c r="BF113" s="211">
        <f t="shared" si="5"/>
        <v>0</v>
      </c>
      <c r="BG113" s="211">
        <f t="shared" si="6"/>
        <v>0</v>
      </c>
      <c r="BH113" s="211">
        <f t="shared" si="7"/>
        <v>0</v>
      </c>
      <c r="BI113" s="211">
        <f t="shared" si="8"/>
        <v>0</v>
      </c>
      <c r="BJ113" s="23" t="s">
        <v>83</v>
      </c>
      <c r="BK113" s="211">
        <f t="shared" si="9"/>
        <v>0</v>
      </c>
      <c r="BL113" s="23" t="s">
        <v>148</v>
      </c>
      <c r="BM113" s="23" t="s">
        <v>947</v>
      </c>
    </row>
    <row r="114" spans="2:65" s="1" customFormat="1" ht="16.5" customHeight="1">
      <c r="B114" s="40"/>
      <c r="C114" s="224" t="s">
        <v>262</v>
      </c>
      <c r="D114" s="224" t="s">
        <v>190</v>
      </c>
      <c r="E114" s="225" t="s">
        <v>948</v>
      </c>
      <c r="F114" s="226" t="s">
        <v>919</v>
      </c>
      <c r="G114" s="227" t="s">
        <v>655</v>
      </c>
      <c r="H114" s="228">
        <v>16</v>
      </c>
      <c r="I114" s="229"/>
      <c r="J114" s="230">
        <f t="shared" si="0"/>
        <v>0</v>
      </c>
      <c r="K114" s="226" t="s">
        <v>22</v>
      </c>
      <c r="L114" s="231"/>
      <c r="M114" s="232" t="s">
        <v>22</v>
      </c>
      <c r="N114" s="233" t="s">
        <v>45</v>
      </c>
      <c r="O114" s="41"/>
      <c r="P114" s="209">
        <f t="shared" si="1"/>
        <v>0</v>
      </c>
      <c r="Q114" s="209">
        <v>0</v>
      </c>
      <c r="R114" s="209">
        <f t="shared" si="2"/>
        <v>0</v>
      </c>
      <c r="S114" s="209">
        <v>0</v>
      </c>
      <c r="T114" s="210">
        <f t="shared" si="3"/>
        <v>0</v>
      </c>
      <c r="AR114" s="23" t="s">
        <v>183</v>
      </c>
      <c r="AT114" s="23" t="s">
        <v>190</v>
      </c>
      <c r="AU114" s="23" t="s">
        <v>10</v>
      </c>
      <c r="AY114" s="23" t="s">
        <v>140</v>
      </c>
      <c r="BE114" s="211">
        <f t="shared" si="4"/>
        <v>0</v>
      </c>
      <c r="BF114" s="211">
        <f t="shared" si="5"/>
        <v>0</v>
      </c>
      <c r="BG114" s="211">
        <f t="shared" si="6"/>
        <v>0</v>
      </c>
      <c r="BH114" s="211">
        <f t="shared" si="7"/>
        <v>0</v>
      </c>
      <c r="BI114" s="211">
        <f t="shared" si="8"/>
        <v>0</v>
      </c>
      <c r="BJ114" s="23" t="s">
        <v>83</v>
      </c>
      <c r="BK114" s="211">
        <f t="shared" si="9"/>
        <v>0</v>
      </c>
      <c r="BL114" s="23" t="s">
        <v>148</v>
      </c>
      <c r="BM114" s="23" t="s">
        <v>949</v>
      </c>
    </row>
    <row r="115" spans="2:65" s="1" customFormat="1" ht="16.5" customHeight="1">
      <c r="B115" s="40"/>
      <c r="C115" s="224" t="s">
        <v>267</v>
      </c>
      <c r="D115" s="224" t="s">
        <v>190</v>
      </c>
      <c r="E115" s="225" t="s">
        <v>950</v>
      </c>
      <c r="F115" s="226" t="s">
        <v>951</v>
      </c>
      <c r="G115" s="227" t="s">
        <v>655</v>
      </c>
      <c r="H115" s="228">
        <v>2</v>
      </c>
      <c r="I115" s="229"/>
      <c r="J115" s="230">
        <f t="shared" si="0"/>
        <v>0</v>
      </c>
      <c r="K115" s="226" t="s">
        <v>22</v>
      </c>
      <c r="L115" s="231"/>
      <c r="M115" s="232" t="s">
        <v>22</v>
      </c>
      <c r="N115" s="233" t="s">
        <v>45</v>
      </c>
      <c r="O115" s="41"/>
      <c r="P115" s="209">
        <f t="shared" si="1"/>
        <v>0</v>
      </c>
      <c r="Q115" s="209">
        <v>0</v>
      </c>
      <c r="R115" s="209">
        <f t="shared" si="2"/>
        <v>0</v>
      </c>
      <c r="S115" s="209">
        <v>0</v>
      </c>
      <c r="T115" s="210">
        <f t="shared" si="3"/>
        <v>0</v>
      </c>
      <c r="AR115" s="23" t="s">
        <v>183</v>
      </c>
      <c r="AT115" s="23" t="s">
        <v>190</v>
      </c>
      <c r="AU115" s="23" t="s">
        <v>10</v>
      </c>
      <c r="AY115" s="23" t="s">
        <v>140</v>
      </c>
      <c r="BE115" s="211">
        <f t="shared" si="4"/>
        <v>0</v>
      </c>
      <c r="BF115" s="211">
        <f t="shared" si="5"/>
        <v>0</v>
      </c>
      <c r="BG115" s="211">
        <f t="shared" si="6"/>
        <v>0</v>
      </c>
      <c r="BH115" s="211">
        <f t="shared" si="7"/>
        <v>0</v>
      </c>
      <c r="BI115" s="211">
        <f t="shared" si="8"/>
        <v>0</v>
      </c>
      <c r="BJ115" s="23" t="s">
        <v>83</v>
      </c>
      <c r="BK115" s="211">
        <f t="shared" si="9"/>
        <v>0</v>
      </c>
      <c r="BL115" s="23" t="s">
        <v>148</v>
      </c>
      <c r="BM115" s="23" t="s">
        <v>952</v>
      </c>
    </row>
    <row r="116" spans="2:65" s="1" customFormat="1" ht="16.5" customHeight="1">
      <c r="B116" s="40"/>
      <c r="C116" s="200" t="s">
        <v>272</v>
      </c>
      <c r="D116" s="200" t="s">
        <v>143</v>
      </c>
      <c r="E116" s="201" t="s">
        <v>953</v>
      </c>
      <c r="F116" s="202" t="s">
        <v>954</v>
      </c>
      <c r="G116" s="203" t="s">
        <v>955</v>
      </c>
      <c r="H116" s="204">
        <v>1</v>
      </c>
      <c r="I116" s="205"/>
      <c r="J116" s="206">
        <f t="shared" si="0"/>
        <v>0</v>
      </c>
      <c r="K116" s="202" t="s">
        <v>22</v>
      </c>
      <c r="L116" s="60"/>
      <c r="M116" s="207" t="s">
        <v>22</v>
      </c>
      <c r="N116" s="208" t="s">
        <v>45</v>
      </c>
      <c r="O116" s="41"/>
      <c r="P116" s="209">
        <f t="shared" si="1"/>
        <v>0</v>
      </c>
      <c r="Q116" s="209">
        <v>0</v>
      </c>
      <c r="R116" s="209">
        <f t="shared" si="2"/>
        <v>0</v>
      </c>
      <c r="S116" s="209">
        <v>0</v>
      </c>
      <c r="T116" s="210">
        <f t="shared" si="3"/>
        <v>0</v>
      </c>
      <c r="AR116" s="23" t="s">
        <v>148</v>
      </c>
      <c r="AT116" s="23" t="s">
        <v>143</v>
      </c>
      <c r="AU116" s="23" t="s">
        <v>10</v>
      </c>
      <c r="AY116" s="23" t="s">
        <v>140</v>
      </c>
      <c r="BE116" s="211">
        <f t="shared" si="4"/>
        <v>0</v>
      </c>
      <c r="BF116" s="211">
        <f t="shared" si="5"/>
        <v>0</v>
      </c>
      <c r="BG116" s="211">
        <f t="shared" si="6"/>
        <v>0</v>
      </c>
      <c r="BH116" s="211">
        <f t="shared" si="7"/>
        <v>0</v>
      </c>
      <c r="BI116" s="211">
        <f t="shared" si="8"/>
        <v>0</v>
      </c>
      <c r="BJ116" s="23" t="s">
        <v>83</v>
      </c>
      <c r="BK116" s="211">
        <f t="shared" si="9"/>
        <v>0</v>
      </c>
      <c r="BL116" s="23" t="s">
        <v>148</v>
      </c>
      <c r="BM116" s="23" t="s">
        <v>956</v>
      </c>
    </row>
    <row r="117" spans="2:65" s="1" customFormat="1" ht="16.5" customHeight="1">
      <c r="B117" s="40"/>
      <c r="C117" s="224" t="s">
        <v>277</v>
      </c>
      <c r="D117" s="224" t="s">
        <v>190</v>
      </c>
      <c r="E117" s="225" t="s">
        <v>957</v>
      </c>
      <c r="F117" s="226" t="s">
        <v>958</v>
      </c>
      <c r="G117" s="227" t="s">
        <v>855</v>
      </c>
      <c r="H117" s="228">
        <v>1</v>
      </c>
      <c r="I117" s="229"/>
      <c r="J117" s="230">
        <f t="shared" si="0"/>
        <v>0</v>
      </c>
      <c r="K117" s="226" t="s">
        <v>22</v>
      </c>
      <c r="L117" s="231"/>
      <c r="M117" s="232" t="s">
        <v>22</v>
      </c>
      <c r="N117" s="233" t="s">
        <v>45</v>
      </c>
      <c r="O117" s="41"/>
      <c r="P117" s="209">
        <f t="shared" si="1"/>
        <v>0</v>
      </c>
      <c r="Q117" s="209">
        <v>0</v>
      </c>
      <c r="R117" s="209">
        <f t="shared" si="2"/>
        <v>0</v>
      </c>
      <c r="S117" s="209">
        <v>0</v>
      </c>
      <c r="T117" s="210">
        <f t="shared" si="3"/>
        <v>0</v>
      </c>
      <c r="AR117" s="23" t="s">
        <v>183</v>
      </c>
      <c r="AT117" s="23" t="s">
        <v>190</v>
      </c>
      <c r="AU117" s="23" t="s">
        <v>10</v>
      </c>
      <c r="AY117" s="23" t="s">
        <v>140</v>
      </c>
      <c r="BE117" s="211">
        <f t="shared" si="4"/>
        <v>0</v>
      </c>
      <c r="BF117" s="211">
        <f t="shared" si="5"/>
        <v>0</v>
      </c>
      <c r="BG117" s="211">
        <f t="shared" si="6"/>
        <v>0</v>
      </c>
      <c r="BH117" s="211">
        <f t="shared" si="7"/>
        <v>0</v>
      </c>
      <c r="BI117" s="211">
        <f t="shared" si="8"/>
        <v>0</v>
      </c>
      <c r="BJ117" s="23" t="s">
        <v>83</v>
      </c>
      <c r="BK117" s="211">
        <f t="shared" si="9"/>
        <v>0</v>
      </c>
      <c r="BL117" s="23" t="s">
        <v>148</v>
      </c>
      <c r="BM117" s="23" t="s">
        <v>959</v>
      </c>
    </row>
    <row r="118" spans="2:65" s="1" customFormat="1" ht="16.5" customHeight="1">
      <c r="B118" s="40"/>
      <c r="C118" s="200" t="s">
        <v>282</v>
      </c>
      <c r="D118" s="200" t="s">
        <v>143</v>
      </c>
      <c r="E118" s="201" t="s">
        <v>960</v>
      </c>
      <c r="F118" s="202" t="s">
        <v>961</v>
      </c>
      <c r="G118" s="203" t="s">
        <v>855</v>
      </c>
      <c r="H118" s="204">
        <v>1</v>
      </c>
      <c r="I118" s="205"/>
      <c r="J118" s="206">
        <f t="shared" si="0"/>
        <v>0</v>
      </c>
      <c r="K118" s="202" t="s">
        <v>22</v>
      </c>
      <c r="L118" s="60"/>
      <c r="M118" s="207" t="s">
        <v>22</v>
      </c>
      <c r="N118" s="208" t="s">
        <v>45</v>
      </c>
      <c r="O118" s="41"/>
      <c r="P118" s="209">
        <f t="shared" si="1"/>
        <v>0</v>
      </c>
      <c r="Q118" s="209">
        <v>0</v>
      </c>
      <c r="R118" s="209">
        <f t="shared" si="2"/>
        <v>0</v>
      </c>
      <c r="S118" s="209">
        <v>0</v>
      </c>
      <c r="T118" s="210">
        <f t="shared" si="3"/>
        <v>0</v>
      </c>
      <c r="AR118" s="23" t="s">
        <v>148</v>
      </c>
      <c r="AT118" s="23" t="s">
        <v>143</v>
      </c>
      <c r="AU118" s="23" t="s">
        <v>10</v>
      </c>
      <c r="AY118" s="23" t="s">
        <v>140</v>
      </c>
      <c r="BE118" s="211">
        <f t="shared" si="4"/>
        <v>0</v>
      </c>
      <c r="BF118" s="211">
        <f t="shared" si="5"/>
        <v>0</v>
      </c>
      <c r="BG118" s="211">
        <f t="shared" si="6"/>
        <v>0</v>
      </c>
      <c r="BH118" s="211">
        <f t="shared" si="7"/>
        <v>0</v>
      </c>
      <c r="BI118" s="211">
        <f t="shared" si="8"/>
        <v>0</v>
      </c>
      <c r="BJ118" s="23" t="s">
        <v>83</v>
      </c>
      <c r="BK118" s="211">
        <f t="shared" si="9"/>
        <v>0</v>
      </c>
      <c r="BL118" s="23" t="s">
        <v>148</v>
      </c>
      <c r="BM118" s="23" t="s">
        <v>962</v>
      </c>
    </row>
    <row r="119" spans="2:65" s="11" customFormat="1" ht="37.35" customHeight="1">
      <c r="B119" s="184"/>
      <c r="C119" s="185"/>
      <c r="D119" s="186" t="s">
        <v>72</v>
      </c>
      <c r="E119" s="187" t="s">
        <v>963</v>
      </c>
      <c r="F119" s="187" t="s">
        <v>964</v>
      </c>
      <c r="G119" s="185"/>
      <c r="H119" s="185"/>
      <c r="I119" s="188"/>
      <c r="J119" s="189">
        <f>BK119</f>
        <v>0</v>
      </c>
      <c r="K119" s="185"/>
      <c r="L119" s="190"/>
      <c r="M119" s="191"/>
      <c r="N119" s="192"/>
      <c r="O119" s="192"/>
      <c r="P119" s="193">
        <f>SUM(P120:P123)</f>
        <v>0</v>
      </c>
      <c r="Q119" s="192"/>
      <c r="R119" s="193">
        <f>SUM(R120:R123)</f>
        <v>0</v>
      </c>
      <c r="S119" s="192"/>
      <c r="T119" s="194">
        <f>SUM(T120:T123)</f>
        <v>0</v>
      </c>
      <c r="AR119" s="195" t="s">
        <v>10</v>
      </c>
      <c r="AT119" s="196" t="s">
        <v>72</v>
      </c>
      <c r="AU119" s="196" t="s">
        <v>73</v>
      </c>
      <c r="AY119" s="195" t="s">
        <v>140</v>
      </c>
      <c r="BK119" s="197">
        <f>SUM(BK120:BK123)</f>
        <v>0</v>
      </c>
    </row>
    <row r="120" spans="2:65" s="1" customFormat="1" ht="16.5" customHeight="1">
      <c r="B120" s="40"/>
      <c r="C120" s="224" t="s">
        <v>287</v>
      </c>
      <c r="D120" s="224" t="s">
        <v>190</v>
      </c>
      <c r="E120" s="225" t="s">
        <v>965</v>
      </c>
      <c r="F120" s="226" t="s">
        <v>966</v>
      </c>
      <c r="G120" s="227" t="s">
        <v>855</v>
      </c>
      <c r="H120" s="228">
        <v>1</v>
      </c>
      <c r="I120" s="229"/>
      <c r="J120" s="230">
        <f>ROUND(I120*H120,0)</f>
        <v>0</v>
      </c>
      <c r="K120" s="226" t="s">
        <v>22</v>
      </c>
      <c r="L120" s="231"/>
      <c r="M120" s="232" t="s">
        <v>22</v>
      </c>
      <c r="N120" s="233" t="s">
        <v>45</v>
      </c>
      <c r="O120" s="41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23" t="s">
        <v>183</v>
      </c>
      <c r="AT120" s="23" t="s">
        <v>190</v>
      </c>
      <c r="AU120" s="23" t="s">
        <v>10</v>
      </c>
      <c r="AY120" s="23" t="s">
        <v>140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3" t="s">
        <v>83</v>
      </c>
      <c r="BK120" s="211">
        <f>ROUND(I120*H120,0)</f>
        <v>0</v>
      </c>
      <c r="BL120" s="23" t="s">
        <v>148</v>
      </c>
      <c r="BM120" s="23" t="s">
        <v>967</v>
      </c>
    </row>
    <row r="121" spans="2:65" s="1" customFormat="1" ht="16.5" customHeight="1">
      <c r="B121" s="40"/>
      <c r="C121" s="200" t="s">
        <v>292</v>
      </c>
      <c r="D121" s="200" t="s">
        <v>143</v>
      </c>
      <c r="E121" s="201" t="s">
        <v>968</v>
      </c>
      <c r="F121" s="202" t="s">
        <v>969</v>
      </c>
      <c r="G121" s="203" t="s">
        <v>970</v>
      </c>
      <c r="H121" s="204">
        <v>3</v>
      </c>
      <c r="I121" s="205"/>
      <c r="J121" s="206">
        <f>ROUND(I121*H121,0)</f>
        <v>0</v>
      </c>
      <c r="K121" s="202" t="s">
        <v>22</v>
      </c>
      <c r="L121" s="60"/>
      <c r="M121" s="207" t="s">
        <v>22</v>
      </c>
      <c r="N121" s="208" t="s">
        <v>45</v>
      </c>
      <c r="O121" s="41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AR121" s="23" t="s">
        <v>148</v>
      </c>
      <c r="AT121" s="23" t="s">
        <v>143</v>
      </c>
      <c r="AU121" s="23" t="s">
        <v>10</v>
      </c>
      <c r="AY121" s="23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3" t="s">
        <v>83</v>
      </c>
      <c r="BK121" s="211">
        <f>ROUND(I121*H121,0)</f>
        <v>0</v>
      </c>
      <c r="BL121" s="23" t="s">
        <v>148</v>
      </c>
      <c r="BM121" s="23" t="s">
        <v>444</v>
      </c>
    </row>
    <row r="122" spans="2:65" s="1" customFormat="1" ht="16.5" customHeight="1">
      <c r="B122" s="40"/>
      <c r="C122" s="200" t="s">
        <v>297</v>
      </c>
      <c r="D122" s="200" t="s">
        <v>143</v>
      </c>
      <c r="E122" s="201" t="s">
        <v>971</v>
      </c>
      <c r="F122" s="202" t="s">
        <v>972</v>
      </c>
      <c r="G122" s="203" t="s">
        <v>562</v>
      </c>
      <c r="H122" s="204">
        <v>0.01</v>
      </c>
      <c r="I122" s="205"/>
      <c r="J122" s="206">
        <f>ROUND(I122*H122,0)</f>
        <v>0</v>
      </c>
      <c r="K122" s="202" t="s">
        <v>22</v>
      </c>
      <c r="L122" s="60"/>
      <c r="M122" s="207" t="s">
        <v>22</v>
      </c>
      <c r="N122" s="208" t="s">
        <v>45</v>
      </c>
      <c r="O122" s="41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AR122" s="23" t="s">
        <v>148</v>
      </c>
      <c r="AT122" s="23" t="s">
        <v>143</v>
      </c>
      <c r="AU122" s="23" t="s">
        <v>10</v>
      </c>
      <c r="AY122" s="23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3" t="s">
        <v>83</v>
      </c>
      <c r="BK122" s="211">
        <f>ROUND(I122*H122,0)</f>
        <v>0</v>
      </c>
      <c r="BL122" s="23" t="s">
        <v>148</v>
      </c>
      <c r="BM122" s="23" t="s">
        <v>453</v>
      </c>
    </row>
    <row r="123" spans="2:65" s="1" customFormat="1" ht="16.5" customHeight="1">
      <c r="B123" s="40"/>
      <c r="C123" s="200" t="s">
        <v>304</v>
      </c>
      <c r="D123" s="200" t="s">
        <v>143</v>
      </c>
      <c r="E123" s="201" t="s">
        <v>973</v>
      </c>
      <c r="F123" s="202" t="s">
        <v>974</v>
      </c>
      <c r="G123" s="203" t="s">
        <v>562</v>
      </c>
      <c r="H123" s="204">
        <v>0.01</v>
      </c>
      <c r="I123" s="205"/>
      <c r="J123" s="206">
        <f>ROUND(I123*H123,0)</f>
        <v>0</v>
      </c>
      <c r="K123" s="202" t="s">
        <v>22</v>
      </c>
      <c r="L123" s="60"/>
      <c r="M123" s="207" t="s">
        <v>22</v>
      </c>
      <c r="N123" s="244" t="s">
        <v>45</v>
      </c>
      <c r="O123" s="245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AR123" s="23" t="s">
        <v>148</v>
      </c>
      <c r="AT123" s="23" t="s">
        <v>143</v>
      </c>
      <c r="AU123" s="23" t="s">
        <v>10</v>
      </c>
      <c r="AY123" s="23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3" t="s">
        <v>83</v>
      </c>
      <c r="BK123" s="211">
        <f>ROUND(I123*H123,0)</f>
        <v>0</v>
      </c>
      <c r="BL123" s="23" t="s">
        <v>148</v>
      </c>
      <c r="BM123" s="23" t="s">
        <v>481</v>
      </c>
    </row>
    <row r="124" spans="2:65" s="1" customFormat="1" ht="6.95" customHeight="1">
      <c r="B124" s="55"/>
      <c r="C124" s="56"/>
      <c r="D124" s="56"/>
      <c r="E124" s="56"/>
      <c r="F124" s="56"/>
      <c r="G124" s="56"/>
      <c r="H124" s="56"/>
      <c r="I124" s="147"/>
      <c r="J124" s="56"/>
      <c r="K124" s="56"/>
      <c r="L124" s="60"/>
    </row>
  </sheetData>
  <sheetProtection algorithmName="SHA-512" hashValue="xfCAl0+G0NItUUy5Ipd1kV9lXbo35NHLbVB2NqPRz/CprHlGmYw29FzZi+yY7UDhgqkyiLq0jXkoC8O1ULW/vQ==" saltValue="vKk8MlYLFAlRY4x7dc+YzjcDO+EVBUBa/FA1+yniflBMU87zYeT2/6wNCzhFOVp2p+OwQiVZKmIMvsPxsL0f7Q==" spinCount="100000" sheet="1" objects="1" scenarios="1" formatColumns="0" formatRows="0" autoFilter="0"/>
  <autoFilter ref="C86:K123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94</v>
      </c>
      <c r="G1" s="378" t="s">
        <v>95</v>
      </c>
      <c r="H1" s="378"/>
      <c r="I1" s="123"/>
      <c r="J1" s="122" t="s">
        <v>96</v>
      </c>
      <c r="K1" s="121" t="s">
        <v>97</v>
      </c>
      <c r="L1" s="122" t="s">
        <v>98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10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2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Zateplení panelových domů č.p. 1158 a 1159, ul. Kaštanová, Sušice II</v>
      </c>
      <c r="F7" s="371"/>
      <c r="G7" s="371"/>
      <c r="H7" s="371"/>
      <c r="I7" s="125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26"/>
      <c r="J8" s="41"/>
      <c r="K8" s="44"/>
    </row>
    <row r="9" spans="1:70" s="1" customFormat="1" ht="36.950000000000003" customHeight="1">
      <c r="B9" s="40"/>
      <c r="C9" s="41"/>
      <c r="D9" s="41"/>
      <c r="E9" s="372" t="s">
        <v>975</v>
      </c>
      <c r="F9" s="373"/>
      <c r="G9" s="373"/>
      <c r="H9" s="373"/>
      <c r="I9" s="126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27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27" t="s">
        <v>26</v>
      </c>
      <c r="J12" s="128" t="str">
        <f>'Rekapitulace stavby'!AN8</f>
        <v>10. 11. 2018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5" customHeight="1">
      <c r="B14" s="40"/>
      <c r="C14" s="41"/>
      <c r="D14" s="36" t="s">
        <v>28</v>
      </c>
      <c r="E14" s="41"/>
      <c r="F14" s="41"/>
      <c r="G14" s="41"/>
      <c r="H14" s="41"/>
      <c r="I14" s="127" t="s">
        <v>29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27" t="s">
        <v>31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27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27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27" t="s">
        <v>29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27" t="s">
        <v>31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26"/>
      <c r="J23" s="41"/>
      <c r="K23" s="44"/>
    </row>
    <row r="24" spans="2:11" s="7" customFormat="1" ht="16.5" customHeight="1">
      <c r="B24" s="129"/>
      <c r="C24" s="130"/>
      <c r="D24" s="130"/>
      <c r="E24" s="349" t="s">
        <v>38</v>
      </c>
      <c r="F24" s="349"/>
      <c r="G24" s="349"/>
      <c r="H24" s="349"/>
      <c r="I24" s="131"/>
      <c r="J24" s="130"/>
      <c r="K24" s="13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39</v>
      </c>
      <c r="E27" s="41"/>
      <c r="F27" s="41"/>
      <c r="G27" s="41"/>
      <c r="H27" s="41"/>
      <c r="I27" s="126"/>
      <c r="J27" s="136">
        <f>ROUND(J93,0)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37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38">
        <f>ROUND(SUM(BE93:BE414), 0)</f>
        <v>0</v>
      </c>
      <c r="G30" s="41"/>
      <c r="H30" s="41"/>
      <c r="I30" s="139">
        <v>0.21</v>
      </c>
      <c r="J30" s="138">
        <f>ROUND(ROUND((SUM(BE93:BE414)), 0)*I30, 0)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38">
        <f>ROUND(SUM(BF93:BF414), 0)</f>
        <v>0</v>
      </c>
      <c r="G31" s="41"/>
      <c r="H31" s="41"/>
      <c r="I31" s="139">
        <v>0.15</v>
      </c>
      <c r="J31" s="138">
        <f>ROUND(ROUND((SUM(BF93:BF414)), 0)*I31, 0)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38">
        <f>ROUND(SUM(BG93:BG414), 0)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38">
        <f>ROUND(SUM(BH93:BH414), 0)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38">
        <f>ROUND(SUM(BI93:BI414), 0)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49</v>
      </c>
      <c r="E36" s="78"/>
      <c r="F36" s="78"/>
      <c r="G36" s="142" t="s">
        <v>50</v>
      </c>
      <c r="H36" s="143" t="s">
        <v>51</v>
      </c>
      <c r="I36" s="144"/>
      <c r="J36" s="145">
        <f>SUM(J27:J34)</f>
        <v>0</v>
      </c>
      <c r="K36" s="14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5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16.5" customHeight="1">
      <c r="B45" s="40"/>
      <c r="C45" s="41"/>
      <c r="D45" s="41"/>
      <c r="E45" s="370" t="str">
        <f>E7</f>
        <v>Zateplení panelových domů č.p. 1158 a 1159, ul. Kaštanová, Sušice II</v>
      </c>
      <c r="F45" s="371"/>
      <c r="G45" s="371"/>
      <c r="H45" s="371"/>
      <c r="I45" s="126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7.25" customHeight="1">
      <c r="B47" s="40"/>
      <c r="C47" s="41"/>
      <c r="D47" s="41"/>
      <c r="E47" s="372" t="str">
        <f>E9</f>
        <v>020 - Panelový dům č.p. 1159</v>
      </c>
      <c r="F47" s="373"/>
      <c r="G47" s="373"/>
      <c r="H47" s="373"/>
      <c r="I47" s="12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Sušice</v>
      </c>
      <c r="G49" s="41"/>
      <c r="H49" s="41"/>
      <c r="I49" s="127" t="s">
        <v>26</v>
      </c>
      <c r="J49" s="128" t="str">
        <f>IF(J12="","",J12)</f>
        <v>10. 11. 2018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>
      <c r="B51" s="40"/>
      <c r="C51" s="36" t="s">
        <v>28</v>
      </c>
      <c r="D51" s="41"/>
      <c r="E51" s="41"/>
      <c r="F51" s="34" t="str">
        <f>E15</f>
        <v>Město Sušice</v>
      </c>
      <c r="G51" s="41"/>
      <c r="H51" s="41"/>
      <c r="I51" s="127" t="s">
        <v>34</v>
      </c>
      <c r="J51" s="349" t="str">
        <f>E21</f>
        <v>Ing. Jan Prášek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26"/>
      <c r="J52" s="37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103</v>
      </c>
      <c r="D54" s="140"/>
      <c r="E54" s="140"/>
      <c r="F54" s="140"/>
      <c r="G54" s="140"/>
      <c r="H54" s="140"/>
      <c r="I54" s="153"/>
      <c r="J54" s="154" t="s">
        <v>104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105</v>
      </c>
      <c r="D56" s="41"/>
      <c r="E56" s="41"/>
      <c r="F56" s="41"/>
      <c r="G56" s="41"/>
      <c r="H56" s="41"/>
      <c r="I56" s="126"/>
      <c r="J56" s="136">
        <f>J93</f>
        <v>0</v>
      </c>
      <c r="K56" s="44"/>
      <c r="AU56" s="23" t="s">
        <v>106</v>
      </c>
    </row>
    <row r="57" spans="2:47" s="8" customFormat="1" ht="24.95" customHeight="1">
      <c r="B57" s="157"/>
      <c r="C57" s="158"/>
      <c r="D57" s="159" t="s">
        <v>107</v>
      </c>
      <c r="E57" s="160"/>
      <c r="F57" s="160"/>
      <c r="G57" s="160"/>
      <c r="H57" s="160"/>
      <c r="I57" s="161"/>
      <c r="J57" s="162">
        <f>J94</f>
        <v>0</v>
      </c>
      <c r="K57" s="163"/>
    </row>
    <row r="58" spans="2:47" s="9" customFormat="1" ht="19.899999999999999" customHeight="1">
      <c r="B58" s="164"/>
      <c r="C58" s="165"/>
      <c r="D58" s="166" t="s">
        <v>108</v>
      </c>
      <c r="E58" s="167"/>
      <c r="F58" s="167"/>
      <c r="G58" s="167"/>
      <c r="H58" s="167"/>
      <c r="I58" s="168"/>
      <c r="J58" s="169">
        <f>J95</f>
        <v>0</v>
      </c>
      <c r="K58" s="170"/>
    </row>
    <row r="59" spans="2:47" s="9" customFormat="1" ht="19.899999999999999" customHeight="1">
      <c r="B59" s="164"/>
      <c r="C59" s="165"/>
      <c r="D59" s="166" t="s">
        <v>109</v>
      </c>
      <c r="E59" s="167"/>
      <c r="F59" s="167"/>
      <c r="G59" s="167"/>
      <c r="H59" s="167"/>
      <c r="I59" s="168"/>
      <c r="J59" s="169">
        <f>J100</f>
        <v>0</v>
      </c>
      <c r="K59" s="170"/>
    </row>
    <row r="60" spans="2:47" s="9" customFormat="1" ht="19.899999999999999" customHeight="1">
      <c r="B60" s="164"/>
      <c r="C60" s="165"/>
      <c r="D60" s="166" t="s">
        <v>110</v>
      </c>
      <c r="E60" s="167"/>
      <c r="F60" s="167"/>
      <c r="G60" s="167"/>
      <c r="H60" s="167"/>
      <c r="I60" s="168"/>
      <c r="J60" s="169">
        <f>J271</f>
        <v>0</v>
      </c>
      <c r="K60" s="170"/>
    </row>
    <row r="61" spans="2:47" s="9" customFormat="1" ht="19.899999999999999" customHeight="1">
      <c r="B61" s="164"/>
      <c r="C61" s="165"/>
      <c r="D61" s="166" t="s">
        <v>111</v>
      </c>
      <c r="E61" s="167"/>
      <c r="F61" s="167"/>
      <c r="G61" s="167"/>
      <c r="H61" s="167"/>
      <c r="I61" s="168"/>
      <c r="J61" s="169">
        <f>J305</f>
        <v>0</v>
      </c>
      <c r="K61" s="170"/>
    </row>
    <row r="62" spans="2:47" s="9" customFormat="1" ht="19.899999999999999" customHeight="1">
      <c r="B62" s="164"/>
      <c r="C62" s="165"/>
      <c r="D62" s="166" t="s">
        <v>112</v>
      </c>
      <c r="E62" s="167"/>
      <c r="F62" s="167"/>
      <c r="G62" s="167"/>
      <c r="H62" s="167"/>
      <c r="I62" s="168"/>
      <c r="J62" s="169">
        <f>J314</f>
        <v>0</v>
      </c>
      <c r="K62" s="170"/>
    </row>
    <row r="63" spans="2:47" s="8" customFormat="1" ht="24.95" customHeight="1">
      <c r="B63" s="157"/>
      <c r="C63" s="158"/>
      <c r="D63" s="159" t="s">
        <v>113</v>
      </c>
      <c r="E63" s="160"/>
      <c r="F63" s="160"/>
      <c r="G63" s="160"/>
      <c r="H63" s="160"/>
      <c r="I63" s="161"/>
      <c r="J63" s="162">
        <f>J316</f>
        <v>0</v>
      </c>
      <c r="K63" s="163"/>
    </row>
    <row r="64" spans="2:47" s="9" customFormat="1" ht="19.899999999999999" customHeight="1">
      <c r="B64" s="164"/>
      <c r="C64" s="165"/>
      <c r="D64" s="166" t="s">
        <v>114</v>
      </c>
      <c r="E64" s="167"/>
      <c r="F64" s="167"/>
      <c r="G64" s="167"/>
      <c r="H64" s="167"/>
      <c r="I64" s="168"/>
      <c r="J64" s="169">
        <f>J317</f>
        <v>0</v>
      </c>
      <c r="K64" s="170"/>
    </row>
    <row r="65" spans="2:12" s="9" customFormat="1" ht="19.899999999999999" customHeight="1">
      <c r="B65" s="164"/>
      <c r="C65" s="165"/>
      <c r="D65" s="166" t="s">
        <v>115</v>
      </c>
      <c r="E65" s="167"/>
      <c r="F65" s="167"/>
      <c r="G65" s="167"/>
      <c r="H65" s="167"/>
      <c r="I65" s="168"/>
      <c r="J65" s="169">
        <f>J327</f>
        <v>0</v>
      </c>
      <c r="K65" s="170"/>
    </row>
    <row r="66" spans="2:12" s="9" customFormat="1" ht="19.899999999999999" customHeight="1">
      <c r="B66" s="164"/>
      <c r="C66" s="165"/>
      <c r="D66" s="166" t="s">
        <v>116</v>
      </c>
      <c r="E66" s="167"/>
      <c r="F66" s="167"/>
      <c r="G66" s="167"/>
      <c r="H66" s="167"/>
      <c r="I66" s="168"/>
      <c r="J66" s="169">
        <f>J346</f>
        <v>0</v>
      </c>
      <c r="K66" s="170"/>
    </row>
    <row r="67" spans="2:12" s="9" customFormat="1" ht="19.899999999999999" customHeight="1">
      <c r="B67" s="164"/>
      <c r="C67" s="165"/>
      <c r="D67" s="166" t="s">
        <v>117</v>
      </c>
      <c r="E67" s="167"/>
      <c r="F67" s="167"/>
      <c r="G67" s="167"/>
      <c r="H67" s="167"/>
      <c r="I67" s="168"/>
      <c r="J67" s="169">
        <f>J362</f>
        <v>0</v>
      </c>
      <c r="K67" s="170"/>
    </row>
    <row r="68" spans="2:12" s="9" customFormat="1" ht="19.899999999999999" customHeight="1">
      <c r="B68" s="164"/>
      <c r="C68" s="165"/>
      <c r="D68" s="166" t="s">
        <v>118</v>
      </c>
      <c r="E68" s="167"/>
      <c r="F68" s="167"/>
      <c r="G68" s="167"/>
      <c r="H68" s="167"/>
      <c r="I68" s="168"/>
      <c r="J68" s="169">
        <f>J382</f>
        <v>0</v>
      </c>
      <c r="K68" s="170"/>
    </row>
    <row r="69" spans="2:12" s="9" customFormat="1" ht="19.899999999999999" customHeight="1">
      <c r="B69" s="164"/>
      <c r="C69" s="165"/>
      <c r="D69" s="166" t="s">
        <v>119</v>
      </c>
      <c r="E69" s="167"/>
      <c r="F69" s="167"/>
      <c r="G69" s="167"/>
      <c r="H69" s="167"/>
      <c r="I69" s="168"/>
      <c r="J69" s="169">
        <f>J396</f>
        <v>0</v>
      </c>
      <c r="K69" s="170"/>
    </row>
    <row r="70" spans="2:12" s="9" customFormat="1" ht="19.899999999999999" customHeight="1">
      <c r="B70" s="164"/>
      <c r="C70" s="165"/>
      <c r="D70" s="166" t="s">
        <v>120</v>
      </c>
      <c r="E70" s="167"/>
      <c r="F70" s="167"/>
      <c r="G70" s="167"/>
      <c r="H70" s="167"/>
      <c r="I70" s="168"/>
      <c r="J70" s="169">
        <f>J404</f>
        <v>0</v>
      </c>
      <c r="K70" s="170"/>
    </row>
    <row r="71" spans="2:12" s="8" customFormat="1" ht="24.95" customHeight="1">
      <c r="B71" s="157"/>
      <c r="C71" s="158"/>
      <c r="D71" s="159" t="s">
        <v>121</v>
      </c>
      <c r="E71" s="160"/>
      <c r="F71" s="160"/>
      <c r="G71" s="160"/>
      <c r="H71" s="160"/>
      <c r="I71" s="161"/>
      <c r="J71" s="162">
        <f>J409</f>
        <v>0</v>
      </c>
      <c r="K71" s="163"/>
    </row>
    <row r="72" spans="2:12" s="9" customFormat="1" ht="19.899999999999999" customHeight="1">
      <c r="B72" s="164"/>
      <c r="C72" s="165"/>
      <c r="D72" s="166" t="s">
        <v>122</v>
      </c>
      <c r="E72" s="167"/>
      <c r="F72" s="167"/>
      <c r="G72" s="167"/>
      <c r="H72" s="167"/>
      <c r="I72" s="168"/>
      <c r="J72" s="169">
        <f>J410</f>
        <v>0</v>
      </c>
      <c r="K72" s="170"/>
    </row>
    <row r="73" spans="2:12" s="9" customFormat="1" ht="19.899999999999999" customHeight="1">
      <c r="B73" s="164"/>
      <c r="C73" s="165"/>
      <c r="D73" s="166" t="s">
        <v>123</v>
      </c>
      <c r="E73" s="167"/>
      <c r="F73" s="167"/>
      <c r="G73" s="167"/>
      <c r="H73" s="167"/>
      <c r="I73" s="168"/>
      <c r="J73" s="169">
        <f>J412</f>
        <v>0</v>
      </c>
      <c r="K73" s="170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26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47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50"/>
      <c r="J79" s="59"/>
      <c r="K79" s="59"/>
      <c r="L79" s="60"/>
    </row>
    <row r="80" spans="2:12" s="1" customFormat="1" ht="36.950000000000003" customHeight="1">
      <c r="B80" s="40"/>
      <c r="C80" s="61" t="s">
        <v>124</v>
      </c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4.45" customHeight="1">
      <c r="B82" s="40"/>
      <c r="C82" s="64" t="s">
        <v>19</v>
      </c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6.5" customHeight="1">
      <c r="B83" s="40"/>
      <c r="C83" s="62"/>
      <c r="D83" s="62"/>
      <c r="E83" s="375" t="str">
        <f>E7</f>
        <v>Zateplení panelových domů č.p. 1158 a 1159, ul. Kaštanová, Sušice II</v>
      </c>
      <c r="F83" s="376"/>
      <c r="G83" s="376"/>
      <c r="H83" s="376"/>
      <c r="I83" s="171"/>
      <c r="J83" s="62"/>
      <c r="K83" s="62"/>
      <c r="L83" s="60"/>
    </row>
    <row r="84" spans="2:65" s="1" customFormat="1" ht="14.45" customHeight="1">
      <c r="B84" s="40"/>
      <c r="C84" s="64" t="s">
        <v>100</v>
      </c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7.25" customHeight="1">
      <c r="B85" s="40"/>
      <c r="C85" s="62"/>
      <c r="D85" s="62"/>
      <c r="E85" s="357" t="str">
        <f>E9</f>
        <v>020 - Panelový dům č.p. 1159</v>
      </c>
      <c r="F85" s="377"/>
      <c r="G85" s="377"/>
      <c r="H85" s="377"/>
      <c r="I85" s="171"/>
      <c r="J85" s="62"/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 ht="18" customHeight="1">
      <c r="B87" s="40"/>
      <c r="C87" s="64" t="s">
        <v>24</v>
      </c>
      <c r="D87" s="62"/>
      <c r="E87" s="62"/>
      <c r="F87" s="172" t="str">
        <f>F12</f>
        <v>Sušice</v>
      </c>
      <c r="G87" s="62"/>
      <c r="H87" s="62"/>
      <c r="I87" s="173" t="s">
        <v>26</v>
      </c>
      <c r="J87" s="72" t="str">
        <f>IF(J12="","",J12)</f>
        <v>10. 11. 2018</v>
      </c>
      <c r="K87" s="62"/>
      <c r="L87" s="60"/>
    </row>
    <row r="88" spans="2:65" s="1" customFormat="1" ht="6.9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" customFormat="1">
      <c r="B89" s="40"/>
      <c r="C89" s="64" t="s">
        <v>28</v>
      </c>
      <c r="D89" s="62"/>
      <c r="E89" s="62"/>
      <c r="F89" s="172" t="str">
        <f>E15</f>
        <v>Město Sušice</v>
      </c>
      <c r="G89" s="62"/>
      <c r="H89" s="62"/>
      <c r="I89" s="173" t="s">
        <v>34</v>
      </c>
      <c r="J89" s="172" t="str">
        <f>E21</f>
        <v>Ing. Jan Prášek</v>
      </c>
      <c r="K89" s="62"/>
      <c r="L89" s="60"/>
    </row>
    <row r="90" spans="2:65" s="1" customFormat="1" ht="14.45" customHeight="1">
      <c r="B90" s="40"/>
      <c r="C90" s="64" t="s">
        <v>32</v>
      </c>
      <c r="D90" s="62"/>
      <c r="E90" s="62"/>
      <c r="F90" s="172" t="str">
        <f>IF(E18="","",E18)</f>
        <v/>
      </c>
      <c r="G90" s="62"/>
      <c r="H90" s="62"/>
      <c r="I90" s="171"/>
      <c r="J90" s="62"/>
      <c r="K90" s="62"/>
      <c r="L90" s="60"/>
    </row>
    <row r="91" spans="2:65" s="1" customFormat="1" ht="10.35" customHeight="1">
      <c r="B91" s="40"/>
      <c r="C91" s="62"/>
      <c r="D91" s="62"/>
      <c r="E91" s="62"/>
      <c r="F91" s="62"/>
      <c r="G91" s="62"/>
      <c r="H91" s="62"/>
      <c r="I91" s="171"/>
      <c r="J91" s="62"/>
      <c r="K91" s="62"/>
      <c r="L91" s="60"/>
    </row>
    <row r="92" spans="2:65" s="10" customFormat="1" ht="29.25" customHeight="1">
      <c r="B92" s="174"/>
      <c r="C92" s="175" t="s">
        <v>125</v>
      </c>
      <c r="D92" s="176" t="s">
        <v>58</v>
      </c>
      <c r="E92" s="176" t="s">
        <v>54</v>
      </c>
      <c r="F92" s="176" t="s">
        <v>126</v>
      </c>
      <c r="G92" s="176" t="s">
        <v>127</v>
      </c>
      <c r="H92" s="176" t="s">
        <v>128</v>
      </c>
      <c r="I92" s="177" t="s">
        <v>129</v>
      </c>
      <c r="J92" s="176" t="s">
        <v>104</v>
      </c>
      <c r="K92" s="178" t="s">
        <v>130</v>
      </c>
      <c r="L92" s="179"/>
      <c r="M92" s="80" t="s">
        <v>131</v>
      </c>
      <c r="N92" s="81" t="s">
        <v>43</v>
      </c>
      <c r="O92" s="81" t="s">
        <v>132</v>
      </c>
      <c r="P92" s="81" t="s">
        <v>133</v>
      </c>
      <c r="Q92" s="81" t="s">
        <v>134</v>
      </c>
      <c r="R92" s="81" t="s">
        <v>135</v>
      </c>
      <c r="S92" s="81" t="s">
        <v>136</v>
      </c>
      <c r="T92" s="82" t="s">
        <v>137</v>
      </c>
    </row>
    <row r="93" spans="2:65" s="1" customFormat="1" ht="29.25" customHeight="1">
      <c r="B93" s="40"/>
      <c r="C93" s="86" t="s">
        <v>105</v>
      </c>
      <c r="D93" s="62"/>
      <c r="E93" s="62"/>
      <c r="F93" s="62"/>
      <c r="G93" s="62"/>
      <c r="H93" s="62"/>
      <c r="I93" s="171"/>
      <c r="J93" s="180">
        <f>BK93</f>
        <v>0</v>
      </c>
      <c r="K93" s="62"/>
      <c r="L93" s="60"/>
      <c r="M93" s="83"/>
      <c r="N93" s="84"/>
      <c r="O93" s="84"/>
      <c r="P93" s="181">
        <f>P94+P316+P409</f>
        <v>0</v>
      </c>
      <c r="Q93" s="84"/>
      <c r="R93" s="181">
        <f>R94+R316+R409</f>
        <v>77.877836821919999</v>
      </c>
      <c r="S93" s="84"/>
      <c r="T93" s="182">
        <f>T94+T316+T409</f>
        <v>18.263484200000001</v>
      </c>
      <c r="AT93" s="23" t="s">
        <v>72</v>
      </c>
      <c r="AU93" s="23" t="s">
        <v>106</v>
      </c>
      <c r="BK93" s="183">
        <f>BK94+BK316+BK409</f>
        <v>0</v>
      </c>
    </row>
    <row r="94" spans="2:65" s="11" customFormat="1" ht="37.35" customHeight="1">
      <c r="B94" s="184"/>
      <c r="C94" s="185"/>
      <c r="D94" s="186" t="s">
        <v>72</v>
      </c>
      <c r="E94" s="187" t="s">
        <v>138</v>
      </c>
      <c r="F94" s="187" t="s">
        <v>139</v>
      </c>
      <c r="G94" s="185"/>
      <c r="H94" s="185"/>
      <c r="I94" s="188"/>
      <c r="J94" s="189">
        <f>BK94</f>
        <v>0</v>
      </c>
      <c r="K94" s="185"/>
      <c r="L94" s="190"/>
      <c r="M94" s="191"/>
      <c r="N94" s="192"/>
      <c r="O94" s="192"/>
      <c r="P94" s="193">
        <f>P95+P100+P271+P305+P314</f>
        <v>0</v>
      </c>
      <c r="Q94" s="192"/>
      <c r="R94" s="193">
        <f>R95+R100+R271+R305+R314</f>
        <v>64.414775301920002</v>
      </c>
      <c r="S94" s="192"/>
      <c r="T94" s="194">
        <f>T95+T100+T271+T305+T314</f>
        <v>13.681545</v>
      </c>
      <c r="AR94" s="195" t="s">
        <v>10</v>
      </c>
      <c r="AT94" s="196" t="s">
        <v>72</v>
      </c>
      <c r="AU94" s="196" t="s">
        <v>73</v>
      </c>
      <c r="AY94" s="195" t="s">
        <v>140</v>
      </c>
      <c r="BK94" s="197">
        <f>BK95+BK100+BK271+BK305+BK314</f>
        <v>0</v>
      </c>
    </row>
    <row r="95" spans="2:65" s="11" customFormat="1" ht="19.899999999999999" customHeight="1">
      <c r="B95" s="184"/>
      <c r="C95" s="185"/>
      <c r="D95" s="186" t="s">
        <v>72</v>
      </c>
      <c r="E95" s="198" t="s">
        <v>141</v>
      </c>
      <c r="F95" s="198" t="s">
        <v>142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3.50200025</v>
      </c>
      <c r="S95" s="192"/>
      <c r="T95" s="194">
        <f>SUM(T96:T99)</f>
        <v>0</v>
      </c>
      <c r="AR95" s="195" t="s">
        <v>10</v>
      </c>
      <c r="AT95" s="196" t="s">
        <v>72</v>
      </c>
      <c r="AU95" s="196" t="s">
        <v>10</v>
      </c>
      <c r="AY95" s="195" t="s">
        <v>140</v>
      </c>
      <c r="BK95" s="197">
        <f>SUM(BK96:BK99)</f>
        <v>0</v>
      </c>
    </row>
    <row r="96" spans="2:65" s="1" customFormat="1" ht="25.5" customHeight="1">
      <c r="B96" s="40"/>
      <c r="C96" s="200" t="s">
        <v>10</v>
      </c>
      <c r="D96" s="200" t="s">
        <v>143</v>
      </c>
      <c r="E96" s="201" t="s">
        <v>144</v>
      </c>
      <c r="F96" s="202" t="s">
        <v>145</v>
      </c>
      <c r="G96" s="203" t="s">
        <v>146</v>
      </c>
      <c r="H96" s="204">
        <v>2.6349999999999998</v>
      </c>
      <c r="I96" s="205"/>
      <c r="J96" s="206">
        <f>ROUND(I96*H96,0)</f>
        <v>0</v>
      </c>
      <c r="K96" s="202" t="s">
        <v>147</v>
      </c>
      <c r="L96" s="60"/>
      <c r="M96" s="207" t="s">
        <v>22</v>
      </c>
      <c r="N96" s="208" t="s">
        <v>45</v>
      </c>
      <c r="O96" s="41"/>
      <c r="P96" s="209">
        <f>O96*H96</f>
        <v>0</v>
      </c>
      <c r="Q96" s="209">
        <v>1.3271500000000001</v>
      </c>
      <c r="R96" s="209">
        <f>Q96*H96</f>
        <v>3.49704025</v>
      </c>
      <c r="S96" s="209">
        <v>0</v>
      </c>
      <c r="T96" s="210">
        <f>S96*H96</f>
        <v>0</v>
      </c>
      <c r="AR96" s="23" t="s">
        <v>148</v>
      </c>
      <c r="AT96" s="23" t="s">
        <v>143</v>
      </c>
      <c r="AU96" s="23" t="s">
        <v>83</v>
      </c>
      <c r="AY96" s="23" t="s">
        <v>140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3" t="s">
        <v>83</v>
      </c>
      <c r="BK96" s="211">
        <f>ROUND(I96*H96,0)</f>
        <v>0</v>
      </c>
      <c r="BL96" s="23" t="s">
        <v>148</v>
      </c>
      <c r="BM96" s="23" t="s">
        <v>149</v>
      </c>
    </row>
    <row r="97" spans="2:65" s="12" customFormat="1" ht="13.5">
      <c r="B97" s="212"/>
      <c r="C97" s="213"/>
      <c r="D97" s="214" t="s">
        <v>150</v>
      </c>
      <c r="E97" s="215" t="s">
        <v>22</v>
      </c>
      <c r="F97" s="216" t="s">
        <v>151</v>
      </c>
      <c r="G97" s="213"/>
      <c r="H97" s="217">
        <v>2.6349999999999998</v>
      </c>
      <c r="I97" s="218"/>
      <c r="J97" s="213"/>
      <c r="K97" s="213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150</v>
      </c>
      <c r="AU97" s="223" t="s">
        <v>83</v>
      </c>
      <c r="AV97" s="12" t="s">
        <v>83</v>
      </c>
      <c r="AW97" s="12" t="s">
        <v>36</v>
      </c>
      <c r="AX97" s="12" t="s">
        <v>73</v>
      </c>
      <c r="AY97" s="223" t="s">
        <v>140</v>
      </c>
    </row>
    <row r="98" spans="2:65" s="1" customFormat="1" ht="16.5" customHeight="1">
      <c r="B98" s="40"/>
      <c r="C98" s="200" t="s">
        <v>83</v>
      </c>
      <c r="D98" s="200" t="s">
        <v>143</v>
      </c>
      <c r="E98" s="201" t="s">
        <v>152</v>
      </c>
      <c r="F98" s="202" t="s">
        <v>153</v>
      </c>
      <c r="G98" s="203" t="s">
        <v>154</v>
      </c>
      <c r="H98" s="204">
        <v>24.8</v>
      </c>
      <c r="I98" s="205"/>
      <c r="J98" s="206">
        <f>ROUND(I98*H98,0)</f>
        <v>0</v>
      </c>
      <c r="K98" s="202" t="s">
        <v>147</v>
      </c>
      <c r="L98" s="60"/>
      <c r="M98" s="207" t="s">
        <v>22</v>
      </c>
      <c r="N98" s="208" t="s">
        <v>45</v>
      </c>
      <c r="O98" s="41"/>
      <c r="P98" s="209">
        <f>O98*H98</f>
        <v>0</v>
      </c>
      <c r="Q98" s="209">
        <v>2.0000000000000001E-4</v>
      </c>
      <c r="R98" s="209">
        <f>Q98*H98</f>
        <v>4.96E-3</v>
      </c>
      <c r="S98" s="209">
        <v>0</v>
      </c>
      <c r="T98" s="210">
        <f>S98*H98</f>
        <v>0</v>
      </c>
      <c r="AR98" s="23" t="s">
        <v>148</v>
      </c>
      <c r="AT98" s="23" t="s">
        <v>143</v>
      </c>
      <c r="AU98" s="23" t="s">
        <v>83</v>
      </c>
      <c r="AY98" s="23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3" t="s">
        <v>83</v>
      </c>
      <c r="BK98" s="211">
        <f>ROUND(I98*H98,0)</f>
        <v>0</v>
      </c>
      <c r="BL98" s="23" t="s">
        <v>148</v>
      </c>
      <c r="BM98" s="23" t="s">
        <v>155</v>
      </c>
    </row>
    <row r="99" spans="2:65" s="12" customFormat="1" ht="13.5">
      <c r="B99" s="212"/>
      <c r="C99" s="213"/>
      <c r="D99" s="214" t="s">
        <v>150</v>
      </c>
      <c r="E99" s="215" t="s">
        <v>22</v>
      </c>
      <c r="F99" s="216" t="s">
        <v>156</v>
      </c>
      <c r="G99" s="213"/>
      <c r="H99" s="217">
        <v>24.8</v>
      </c>
      <c r="I99" s="218"/>
      <c r="J99" s="213"/>
      <c r="K99" s="213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150</v>
      </c>
      <c r="AU99" s="223" t="s">
        <v>83</v>
      </c>
      <c r="AV99" s="12" t="s">
        <v>83</v>
      </c>
      <c r="AW99" s="12" t="s">
        <v>36</v>
      </c>
      <c r="AX99" s="12" t="s">
        <v>73</v>
      </c>
      <c r="AY99" s="223" t="s">
        <v>140</v>
      </c>
    </row>
    <row r="100" spans="2:65" s="11" customFormat="1" ht="29.85" customHeight="1">
      <c r="B100" s="184"/>
      <c r="C100" s="185"/>
      <c r="D100" s="186" t="s">
        <v>72</v>
      </c>
      <c r="E100" s="198" t="s">
        <v>157</v>
      </c>
      <c r="F100" s="198" t="s">
        <v>158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SUM(P101:P270)</f>
        <v>0</v>
      </c>
      <c r="Q100" s="192"/>
      <c r="R100" s="193">
        <f>SUM(R101:R270)</f>
        <v>60.774928851920009</v>
      </c>
      <c r="S100" s="192"/>
      <c r="T100" s="194">
        <f>SUM(T101:T270)</f>
        <v>0</v>
      </c>
      <c r="AR100" s="195" t="s">
        <v>10</v>
      </c>
      <c r="AT100" s="196" t="s">
        <v>72</v>
      </c>
      <c r="AU100" s="196" t="s">
        <v>10</v>
      </c>
      <c r="AY100" s="195" t="s">
        <v>140</v>
      </c>
      <c r="BK100" s="197">
        <f>SUM(BK101:BK270)</f>
        <v>0</v>
      </c>
    </row>
    <row r="101" spans="2:65" s="1" customFormat="1" ht="25.5" customHeight="1">
      <c r="B101" s="40"/>
      <c r="C101" s="200" t="s">
        <v>141</v>
      </c>
      <c r="D101" s="200" t="s">
        <v>143</v>
      </c>
      <c r="E101" s="201" t="s">
        <v>159</v>
      </c>
      <c r="F101" s="202" t="s">
        <v>160</v>
      </c>
      <c r="G101" s="203" t="s">
        <v>161</v>
      </c>
      <c r="H101" s="204">
        <v>15.5</v>
      </c>
      <c r="I101" s="205"/>
      <c r="J101" s="206">
        <f>ROUND(I101*H101,0)</f>
        <v>0</v>
      </c>
      <c r="K101" s="202" t="s">
        <v>147</v>
      </c>
      <c r="L101" s="60"/>
      <c r="M101" s="207" t="s">
        <v>22</v>
      </c>
      <c r="N101" s="208" t="s">
        <v>45</v>
      </c>
      <c r="O101" s="41"/>
      <c r="P101" s="209">
        <f>O101*H101</f>
        <v>0</v>
      </c>
      <c r="Q101" s="209">
        <v>4.3800000000000002E-3</v>
      </c>
      <c r="R101" s="209">
        <f>Q101*H101</f>
        <v>6.7890000000000006E-2</v>
      </c>
      <c r="S101" s="209">
        <v>0</v>
      </c>
      <c r="T101" s="210">
        <f>S101*H101</f>
        <v>0</v>
      </c>
      <c r="AR101" s="23" t="s">
        <v>148</v>
      </c>
      <c r="AT101" s="23" t="s">
        <v>143</v>
      </c>
      <c r="AU101" s="23" t="s">
        <v>83</v>
      </c>
      <c r="AY101" s="23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3" t="s">
        <v>83</v>
      </c>
      <c r="BK101" s="211">
        <f>ROUND(I101*H101,0)</f>
        <v>0</v>
      </c>
      <c r="BL101" s="23" t="s">
        <v>148</v>
      </c>
      <c r="BM101" s="23" t="s">
        <v>162</v>
      </c>
    </row>
    <row r="102" spans="2:65" s="12" customFormat="1" ht="13.5">
      <c r="B102" s="212"/>
      <c r="C102" s="213"/>
      <c r="D102" s="214" t="s">
        <v>150</v>
      </c>
      <c r="E102" s="215" t="s">
        <v>22</v>
      </c>
      <c r="F102" s="216" t="s">
        <v>163</v>
      </c>
      <c r="G102" s="213"/>
      <c r="H102" s="217">
        <v>15.5</v>
      </c>
      <c r="I102" s="218"/>
      <c r="J102" s="213"/>
      <c r="K102" s="213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150</v>
      </c>
      <c r="AU102" s="223" t="s">
        <v>83</v>
      </c>
      <c r="AV102" s="12" t="s">
        <v>83</v>
      </c>
      <c r="AW102" s="12" t="s">
        <v>36</v>
      </c>
      <c r="AX102" s="12" t="s">
        <v>73</v>
      </c>
      <c r="AY102" s="223" t="s">
        <v>140</v>
      </c>
    </row>
    <row r="103" spans="2:65" s="1" customFormat="1" ht="16.5" customHeight="1">
      <c r="B103" s="40"/>
      <c r="C103" s="200" t="s">
        <v>148</v>
      </c>
      <c r="D103" s="200" t="s">
        <v>143</v>
      </c>
      <c r="E103" s="201" t="s">
        <v>164</v>
      </c>
      <c r="F103" s="202" t="s">
        <v>165</v>
      </c>
      <c r="G103" s="203" t="s">
        <v>161</v>
      </c>
      <c r="H103" s="204">
        <v>7.36</v>
      </c>
      <c r="I103" s="205"/>
      <c r="J103" s="206">
        <f>ROUND(I103*H103,0)</f>
        <v>0</v>
      </c>
      <c r="K103" s="202" t="s">
        <v>147</v>
      </c>
      <c r="L103" s="60"/>
      <c r="M103" s="207" t="s">
        <v>22</v>
      </c>
      <c r="N103" s="208" t="s">
        <v>45</v>
      </c>
      <c r="O103" s="41"/>
      <c r="P103" s="209">
        <f>O103*H103</f>
        <v>0</v>
      </c>
      <c r="Q103" s="209">
        <v>3.2730000000000002E-2</v>
      </c>
      <c r="R103" s="209">
        <f>Q103*H103</f>
        <v>0.24089280000000002</v>
      </c>
      <c r="S103" s="209">
        <v>0</v>
      </c>
      <c r="T103" s="210">
        <f>S103*H103</f>
        <v>0</v>
      </c>
      <c r="AR103" s="23" t="s">
        <v>148</v>
      </c>
      <c r="AT103" s="23" t="s">
        <v>143</v>
      </c>
      <c r="AU103" s="23" t="s">
        <v>83</v>
      </c>
      <c r="AY103" s="23" t="s">
        <v>140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3" t="s">
        <v>83</v>
      </c>
      <c r="BK103" s="211">
        <f>ROUND(I103*H103,0)</f>
        <v>0</v>
      </c>
      <c r="BL103" s="23" t="s">
        <v>148</v>
      </c>
      <c r="BM103" s="23" t="s">
        <v>166</v>
      </c>
    </row>
    <row r="104" spans="2:65" s="12" customFormat="1" ht="13.5">
      <c r="B104" s="212"/>
      <c r="C104" s="213"/>
      <c r="D104" s="214" t="s">
        <v>150</v>
      </c>
      <c r="E104" s="215" t="s">
        <v>22</v>
      </c>
      <c r="F104" s="216" t="s">
        <v>167</v>
      </c>
      <c r="G104" s="213"/>
      <c r="H104" s="217">
        <v>7.36</v>
      </c>
      <c r="I104" s="218"/>
      <c r="J104" s="213"/>
      <c r="K104" s="213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150</v>
      </c>
      <c r="AU104" s="223" t="s">
        <v>83</v>
      </c>
      <c r="AV104" s="12" t="s">
        <v>83</v>
      </c>
      <c r="AW104" s="12" t="s">
        <v>36</v>
      </c>
      <c r="AX104" s="12" t="s">
        <v>73</v>
      </c>
      <c r="AY104" s="223" t="s">
        <v>140</v>
      </c>
    </row>
    <row r="105" spans="2:65" s="1" customFormat="1" ht="16.5" customHeight="1">
      <c r="B105" s="40"/>
      <c r="C105" s="200" t="s">
        <v>168</v>
      </c>
      <c r="D105" s="200" t="s">
        <v>143</v>
      </c>
      <c r="E105" s="201" t="s">
        <v>169</v>
      </c>
      <c r="F105" s="202" t="s">
        <v>170</v>
      </c>
      <c r="G105" s="203" t="s">
        <v>171</v>
      </c>
      <c r="H105" s="204">
        <v>16</v>
      </c>
      <c r="I105" s="205"/>
      <c r="J105" s="206">
        <f>ROUND(I105*H105,0)</f>
        <v>0</v>
      </c>
      <c r="K105" s="202" t="s">
        <v>147</v>
      </c>
      <c r="L105" s="60"/>
      <c r="M105" s="207" t="s">
        <v>22</v>
      </c>
      <c r="N105" s="208" t="s">
        <v>45</v>
      </c>
      <c r="O105" s="41"/>
      <c r="P105" s="209">
        <f>O105*H105</f>
        <v>0</v>
      </c>
      <c r="Q105" s="209">
        <v>4.1500000000000002E-2</v>
      </c>
      <c r="R105" s="209">
        <f>Q105*H105</f>
        <v>0.66400000000000003</v>
      </c>
      <c r="S105" s="209">
        <v>0</v>
      </c>
      <c r="T105" s="210">
        <f>S105*H105</f>
        <v>0</v>
      </c>
      <c r="AR105" s="23" t="s">
        <v>148</v>
      </c>
      <c r="AT105" s="23" t="s">
        <v>143</v>
      </c>
      <c r="AU105" s="23" t="s">
        <v>83</v>
      </c>
      <c r="AY105" s="23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3" t="s">
        <v>83</v>
      </c>
      <c r="BK105" s="211">
        <f>ROUND(I105*H105,0)</f>
        <v>0</v>
      </c>
      <c r="BL105" s="23" t="s">
        <v>148</v>
      </c>
      <c r="BM105" s="23" t="s">
        <v>172</v>
      </c>
    </row>
    <row r="106" spans="2:65" s="12" customFormat="1" ht="13.5">
      <c r="B106" s="212"/>
      <c r="C106" s="213"/>
      <c r="D106" s="214" t="s">
        <v>150</v>
      </c>
      <c r="E106" s="215" t="s">
        <v>22</v>
      </c>
      <c r="F106" s="216" t="s">
        <v>173</v>
      </c>
      <c r="G106" s="213"/>
      <c r="H106" s="217">
        <v>16</v>
      </c>
      <c r="I106" s="218"/>
      <c r="J106" s="213"/>
      <c r="K106" s="213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150</v>
      </c>
      <c r="AU106" s="223" t="s">
        <v>83</v>
      </c>
      <c r="AV106" s="12" t="s">
        <v>83</v>
      </c>
      <c r="AW106" s="12" t="s">
        <v>36</v>
      </c>
      <c r="AX106" s="12" t="s">
        <v>73</v>
      </c>
      <c r="AY106" s="223" t="s">
        <v>140</v>
      </c>
    </row>
    <row r="107" spans="2:65" s="1" customFormat="1" ht="16.5" customHeight="1">
      <c r="B107" s="40"/>
      <c r="C107" s="200" t="s">
        <v>157</v>
      </c>
      <c r="D107" s="200" t="s">
        <v>143</v>
      </c>
      <c r="E107" s="201" t="s">
        <v>174</v>
      </c>
      <c r="F107" s="202" t="s">
        <v>175</v>
      </c>
      <c r="G107" s="203" t="s">
        <v>161</v>
      </c>
      <c r="H107" s="204">
        <v>3.5249999999999999</v>
      </c>
      <c r="I107" s="205"/>
      <c r="J107" s="206">
        <f>ROUND(I107*H107,0)</f>
        <v>0</v>
      </c>
      <c r="K107" s="202" t="s">
        <v>147</v>
      </c>
      <c r="L107" s="60"/>
      <c r="M107" s="207" t="s">
        <v>22</v>
      </c>
      <c r="N107" s="208" t="s">
        <v>45</v>
      </c>
      <c r="O107" s="41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23" t="s">
        <v>148</v>
      </c>
      <c r="AT107" s="23" t="s">
        <v>143</v>
      </c>
      <c r="AU107" s="23" t="s">
        <v>83</v>
      </c>
      <c r="AY107" s="23" t="s">
        <v>140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3" t="s">
        <v>83</v>
      </c>
      <c r="BK107" s="211">
        <f>ROUND(I107*H107,0)</f>
        <v>0</v>
      </c>
      <c r="BL107" s="23" t="s">
        <v>148</v>
      </c>
      <c r="BM107" s="23" t="s">
        <v>176</v>
      </c>
    </row>
    <row r="108" spans="2:65" s="12" customFormat="1" ht="13.5">
      <c r="B108" s="212"/>
      <c r="C108" s="213"/>
      <c r="D108" s="214" t="s">
        <v>150</v>
      </c>
      <c r="E108" s="215" t="s">
        <v>22</v>
      </c>
      <c r="F108" s="216" t="s">
        <v>177</v>
      </c>
      <c r="G108" s="213"/>
      <c r="H108" s="217">
        <v>3.5249999999999999</v>
      </c>
      <c r="I108" s="218"/>
      <c r="J108" s="213"/>
      <c r="K108" s="213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150</v>
      </c>
      <c r="AU108" s="223" t="s">
        <v>83</v>
      </c>
      <c r="AV108" s="12" t="s">
        <v>83</v>
      </c>
      <c r="AW108" s="12" t="s">
        <v>36</v>
      </c>
      <c r="AX108" s="12" t="s">
        <v>73</v>
      </c>
      <c r="AY108" s="223" t="s">
        <v>140</v>
      </c>
    </row>
    <row r="109" spans="2:65" s="1" customFormat="1" ht="16.5" customHeight="1">
      <c r="B109" s="40"/>
      <c r="C109" s="200" t="s">
        <v>178</v>
      </c>
      <c r="D109" s="200" t="s">
        <v>143</v>
      </c>
      <c r="E109" s="201" t="s">
        <v>179</v>
      </c>
      <c r="F109" s="202" t="s">
        <v>180</v>
      </c>
      <c r="G109" s="203" t="s">
        <v>161</v>
      </c>
      <c r="H109" s="204">
        <v>18.600000000000001</v>
      </c>
      <c r="I109" s="205"/>
      <c r="J109" s="206">
        <f>ROUND(I109*H109,0)</f>
        <v>0</v>
      </c>
      <c r="K109" s="202" t="s">
        <v>147</v>
      </c>
      <c r="L109" s="60"/>
      <c r="M109" s="207" t="s">
        <v>22</v>
      </c>
      <c r="N109" s="208" t="s">
        <v>45</v>
      </c>
      <c r="O109" s="41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AR109" s="23" t="s">
        <v>148</v>
      </c>
      <c r="AT109" s="23" t="s">
        <v>143</v>
      </c>
      <c r="AU109" s="23" t="s">
        <v>83</v>
      </c>
      <c r="AY109" s="23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3" t="s">
        <v>83</v>
      </c>
      <c r="BK109" s="211">
        <f>ROUND(I109*H109,0)</f>
        <v>0</v>
      </c>
      <c r="BL109" s="23" t="s">
        <v>148</v>
      </c>
      <c r="BM109" s="23" t="s">
        <v>181</v>
      </c>
    </row>
    <row r="110" spans="2:65" s="12" customFormat="1" ht="13.5">
      <c r="B110" s="212"/>
      <c r="C110" s="213"/>
      <c r="D110" s="214" t="s">
        <v>150</v>
      </c>
      <c r="E110" s="215" t="s">
        <v>22</v>
      </c>
      <c r="F110" s="216" t="s">
        <v>182</v>
      </c>
      <c r="G110" s="213"/>
      <c r="H110" s="217">
        <v>18.600000000000001</v>
      </c>
      <c r="I110" s="218"/>
      <c r="J110" s="213"/>
      <c r="K110" s="213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150</v>
      </c>
      <c r="AU110" s="223" t="s">
        <v>83</v>
      </c>
      <c r="AV110" s="12" t="s">
        <v>83</v>
      </c>
      <c r="AW110" s="12" t="s">
        <v>36</v>
      </c>
      <c r="AX110" s="12" t="s">
        <v>73</v>
      </c>
      <c r="AY110" s="223" t="s">
        <v>140</v>
      </c>
    </row>
    <row r="111" spans="2:65" s="1" customFormat="1" ht="25.5" customHeight="1">
      <c r="B111" s="40"/>
      <c r="C111" s="200" t="s">
        <v>183</v>
      </c>
      <c r="D111" s="200" t="s">
        <v>143</v>
      </c>
      <c r="E111" s="201" t="s">
        <v>184</v>
      </c>
      <c r="F111" s="202" t="s">
        <v>185</v>
      </c>
      <c r="G111" s="203" t="s">
        <v>161</v>
      </c>
      <c r="H111" s="204">
        <v>178.46100000000001</v>
      </c>
      <c r="I111" s="205"/>
      <c r="J111" s="206">
        <f>ROUND(I111*H111,0)</f>
        <v>0</v>
      </c>
      <c r="K111" s="202" t="s">
        <v>147</v>
      </c>
      <c r="L111" s="60"/>
      <c r="M111" s="207" t="s">
        <v>22</v>
      </c>
      <c r="N111" s="208" t="s">
        <v>45</v>
      </c>
      <c r="O111" s="41"/>
      <c r="P111" s="209">
        <f>O111*H111</f>
        <v>0</v>
      </c>
      <c r="Q111" s="209">
        <v>9.3747199999999996E-3</v>
      </c>
      <c r="R111" s="209">
        <f>Q111*H111</f>
        <v>1.67302190592</v>
      </c>
      <c r="S111" s="209">
        <v>0</v>
      </c>
      <c r="T111" s="210">
        <f>S111*H111</f>
        <v>0</v>
      </c>
      <c r="AR111" s="23" t="s">
        <v>148</v>
      </c>
      <c r="AT111" s="23" t="s">
        <v>143</v>
      </c>
      <c r="AU111" s="23" t="s">
        <v>83</v>
      </c>
      <c r="AY111" s="23" t="s">
        <v>140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3" t="s">
        <v>83</v>
      </c>
      <c r="BK111" s="211">
        <f>ROUND(I111*H111,0)</f>
        <v>0</v>
      </c>
      <c r="BL111" s="23" t="s">
        <v>148</v>
      </c>
      <c r="BM111" s="23" t="s">
        <v>186</v>
      </c>
    </row>
    <row r="112" spans="2:65" s="12" customFormat="1" ht="13.5">
      <c r="B112" s="212"/>
      <c r="C112" s="213"/>
      <c r="D112" s="214" t="s">
        <v>150</v>
      </c>
      <c r="E112" s="215" t="s">
        <v>22</v>
      </c>
      <c r="F112" s="216" t="s">
        <v>187</v>
      </c>
      <c r="G112" s="213"/>
      <c r="H112" s="217">
        <v>173.53299999999999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150</v>
      </c>
      <c r="AU112" s="223" t="s">
        <v>83</v>
      </c>
      <c r="AV112" s="12" t="s">
        <v>83</v>
      </c>
      <c r="AW112" s="12" t="s">
        <v>36</v>
      </c>
      <c r="AX112" s="12" t="s">
        <v>73</v>
      </c>
      <c r="AY112" s="223" t="s">
        <v>140</v>
      </c>
    </row>
    <row r="113" spans="2:65" s="12" customFormat="1" ht="13.5">
      <c r="B113" s="212"/>
      <c r="C113" s="213"/>
      <c r="D113" s="214" t="s">
        <v>150</v>
      </c>
      <c r="E113" s="215" t="s">
        <v>22</v>
      </c>
      <c r="F113" s="216" t="s">
        <v>188</v>
      </c>
      <c r="G113" s="213"/>
      <c r="H113" s="217">
        <v>4.9279999999999999</v>
      </c>
      <c r="I113" s="218"/>
      <c r="J113" s="213"/>
      <c r="K113" s="213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150</v>
      </c>
      <c r="AU113" s="223" t="s">
        <v>83</v>
      </c>
      <c r="AV113" s="12" t="s">
        <v>83</v>
      </c>
      <c r="AW113" s="12" t="s">
        <v>36</v>
      </c>
      <c r="AX113" s="12" t="s">
        <v>73</v>
      </c>
      <c r="AY113" s="223" t="s">
        <v>140</v>
      </c>
    </row>
    <row r="114" spans="2:65" s="1" customFormat="1" ht="25.5" customHeight="1">
      <c r="B114" s="40"/>
      <c r="C114" s="224" t="s">
        <v>189</v>
      </c>
      <c r="D114" s="224" t="s">
        <v>190</v>
      </c>
      <c r="E114" s="225" t="s">
        <v>191</v>
      </c>
      <c r="F114" s="226" t="s">
        <v>192</v>
      </c>
      <c r="G114" s="227" t="s">
        <v>161</v>
      </c>
      <c r="H114" s="228">
        <v>187.38399999999999</v>
      </c>
      <c r="I114" s="229"/>
      <c r="J114" s="230">
        <f>ROUND(I114*H114,0)</f>
        <v>0</v>
      </c>
      <c r="K114" s="226" t="s">
        <v>147</v>
      </c>
      <c r="L114" s="231"/>
      <c r="M114" s="232" t="s">
        <v>22</v>
      </c>
      <c r="N114" s="233" t="s">
        <v>45</v>
      </c>
      <c r="O114" s="41"/>
      <c r="P114" s="209">
        <f>O114*H114</f>
        <v>0</v>
      </c>
      <c r="Q114" s="209">
        <v>1.2E-2</v>
      </c>
      <c r="R114" s="209">
        <f>Q114*H114</f>
        <v>2.2486079999999999</v>
      </c>
      <c r="S114" s="209">
        <v>0</v>
      </c>
      <c r="T114" s="210">
        <f>S114*H114</f>
        <v>0</v>
      </c>
      <c r="AR114" s="23" t="s">
        <v>183</v>
      </c>
      <c r="AT114" s="23" t="s">
        <v>190</v>
      </c>
      <c r="AU114" s="23" t="s">
        <v>83</v>
      </c>
      <c r="AY114" s="23" t="s">
        <v>140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3" t="s">
        <v>83</v>
      </c>
      <c r="BK114" s="211">
        <f>ROUND(I114*H114,0)</f>
        <v>0</v>
      </c>
      <c r="BL114" s="23" t="s">
        <v>148</v>
      </c>
      <c r="BM114" s="23" t="s">
        <v>193</v>
      </c>
    </row>
    <row r="115" spans="2:65" s="12" customFormat="1" ht="13.5">
      <c r="B115" s="212"/>
      <c r="C115" s="213"/>
      <c r="D115" s="214" t="s">
        <v>150</v>
      </c>
      <c r="E115" s="215" t="s">
        <v>22</v>
      </c>
      <c r="F115" s="216" t="s">
        <v>194</v>
      </c>
      <c r="G115" s="213"/>
      <c r="H115" s="217">
        <v>187.38399999999999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150</v>
      </c>
      <c r="AU115" s="223" t="s">
        <v>83</v>
      </c>
      <c r="AV115" s="12" t="s">
        <v>83</v>
      </c>
      <c r="AW115" s="12" t="s">
        <v>36</v>
      </c>
      <c r="AX115" s="12" t="s">
        <v>73</v>
      </c>
      <c r="AY115" s="223" t="s">
        <v>140</v>
      </c>
    </row>
    <row r="116" spans="2:65" s="1" customFormat="1" ht="25.5" customHeight="1">
      <c r="B116" s="40"/>
      <c r="C116" s="200" t="s">
        <v>195</v>
      </c>
      <c r="D116" s="200" t="s">
        <v>143</v>
      </c>
      <c r="E116" s="201" t="s">
        <v>196</v>
      </c>
      <c r="F116" s="202" t="s">
        <v>197</v>
      </c>
      <c r="G116" s="203" t="s">
        <v>161</v>
      </c>
      <c r="H116" s="204">
        <v>187.38399999999999</v>
      </c>
      <c r="I116" s="205"/>
      <c r="J116" s="206">
        <f>ROUND(I116*H116,0)</f>
        <v>0</v>
      </c>
      <c r="K116" s="202" t="s">
        <v>147</v>
      </c>
      <c r="L116" s="60"/>
      <c r="M116" s="207" t="s">
        <v>22</v>
      </c>
      <c r="N116" s="208" t="s">
        <v>45</v>
      </c>
      <c r="O116" s="41"/>
      <c r="P116" s="209">
        <f>O116*H116</f>
        <v>0</v>
      </c>
      <c r="Q116" s="209">
        <v>9.0000000000000006E-5</v>
      </c>
      <c r="R116" s="209">
        <f>Q116*H116</f>
        <v>1.6864560000000001E-2</v>
      </c>
      <c r="S116" s="209">
        <v>0</v>
      </c>
      <c r="T116" s="210">
        <f>S116*H116</f>
        <v>0</v>
      </c>
      <c r="AR116" s="23" t="s">
        <v>148</v>
      </c>
      <c r="AT116" s="23" t="s">
        <v>143</v>
      </c>
      <c r="AU116" s="23" t="s">
        <v>83</v>
      </c>
      <c r="AY116" s="23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3" t="s">
        <v>83</v>
      </c>
      <c r="BK116" s="211">
        <f>ROUND(I116*H116,0)</f>
        <v>0</v>
      </c>
      <c r="BL116" s="23" t="s">
        <v>148</v>
      </c>
      <c r="BM116" s="23" t="s">
        <v>198</v>
      </c>
    </row>
    <row r="117" spans="2:65" s="1" customFormat="1" ht="16.5" customHeight="1">
      <c r="B117" s="40"/>
      <c r="C117" s="200" t="s">
        <v>199</v>
      </c>
      <c r="D117" s="200" t="s">
        <v>143</v>
      </c>
      <c r="E117" s="201" t="s">
        <v>200</v>
      </c>
      <c r="F117" s="202" t="s">
        <v>201</v>
      </c>
      <c r="G117" s="203" t="s">
        <v>161</v>
      </c>
      <c r="H117" s="204">
        <v>178.46100000000001</v>
      </c>
      <c r="I117" s="205"/>
      <c r="J117" s="206">
        <f>ROUND(I117*H117,0)</f>
        <v>0</v>
      </c>
      <c r="K117" s="202" t="s">
        <v>147</v>
      </c>
      <c r="L117" s="60"/>
      <c r="M117" s="207" t="s">
        <v>22</v>
      </c>
      <c r="N117" s="208" t="s">
        <v>45</v>
      </c>
      <c r="O117" s="41"/>
      <c r="P117" s="209">
        <f>O117*H117</f>
        <v>0</v>
      </c>
      <c r="Q117" s="209">
        <v>4.8599999999999997E-3</v>
      </c>
      <c r="R117" s="209">
        <f>Q117*H117</f>
        <v>0.86732045999999996</v>
      </c>
      <c r="S117" s="209">
        <v>0</v>
      </c>
      <c r="T117" s="210">
        <f>S117*H117</f>
        <v>0</v>
      </c>
      <c r="AR117" s="23" t="s">
        <v>148</v>
      </c>
      <c r="AT117" s="23" t="s">
        <v>143</v>
      </c>
      <c r="AU117" s="23" t="s">
        <v>83</v>
      </c>
      <c r="AY117" s="23" t="s">
        <v>140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3" t="s">
        <v>83</v>
      </c>
      <c r="BK117" s="211">
        <f>ROUND(I117*H117,0)</f>
        <v>0</v>
      </c>
      <c r="BL117" s="23" t="s">
        <v>148</v>
      </c>
      <c r="BM117" s="23" t="s">
        <v>202</v>
      </c>
    </row>
    <row r="118" spans="2:65" s="12" customFormat="1" ht="13.5">
      <c r="B118" s="212"/>
      <c r="C118" s="213"/>
      <c r="D118" s="214" t="s">
        <v>150</v>
      </c>
      <c r="E118" s="215" t="s">
        <v>22</v>
      </c>
      <c r="F118" s="216" t="s">
        <v>187</v>
      </c>
      <c r="G118" s="213"/>
      <c r="H118" s="217">
        <v>173.53299999999999</v>
      </c>
      <c r="I118" s="218"/>
      <c r="J118" s="213"/>
      <c r="K118" s="213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150</v>
      </c>
      <c r="AU118" s="223" t="s">
        <v>83</v>
      </c>
      <c r="AV118" s="12" t="s">
        <v>83</v>
      </c>
      <c r="AW118" s="12" t="s">
        <v>36</v>
      </c>
      <c r="AX118" s="12" t="s">
        <v>73</v>
      </c>
      <c r="AY118" s="223" t="s">
        <v>140</v>
      </c>
    </row>
    <row r="119" spans="2:65" s="12" customFormat="1" ht="13.5">
      <c r="B119" s="212"/>
      <c r="C119" s="213"/>
      <c r="D119" s="214" t="s">
        <v>150</v>
      </c>
      <c r="E119" s="215" t="s">
        <v>22</v>
      </c>
      <c r="F119" s="216" t="s">
        <v>188</v>
      </c>
      <c r="G119" s="213"/>
      <c r="H119" s="217">
        <v>4.9279999999999999</v>
      </c>
      <c r="I119" s="218"/>
      <c r="J119" s="213"/>
      <c r="K119" s="213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150</v>
      </c>
      <c r="AU119" s="223" t="s">
        <v>83</v>
      </c>
      <c r="AV119" s="12" t="s">
        <v>83</v>
      </c>
      <c r="AW119" s="12" t="s">
        <v>36</v>
      </c>
      <c r="AX119" s="12" t="s">
        <v>73</v>
      </c>
      <c r="AY119" s="223" t="s">
        <v>140</v>
      </c>
    </row>
    <row r="120" spans="2:65" s="1" customFormat="1" ht="25.5" customHeight="1">
      <c r="B120" s="40"/>
      <c r="C120" s="200" t="s">
        <v>203</v>
      </c>
      <c r="D120" s="200" t="s">
        <v>143</v>
      </c>
      <c r="E120" s="201" t="s">
        <v>204</v>
      </c>
      <c r="F120" s="202" t="s">
        <v>205</v>
      </c>
      <c r="G120" s="203" t="s">
        <v>161</v>
      </c>
      <c r="H120" s="204">
        <v>178.46100000000001</v>
      </c>
      <c r="I120" s="205"/>
      <c r="J120" s="206">
        <f>ROUND(I120*H120,0)</f>
        <v>0</v>
      </c>
      <c r="K120" s="202" t="s">
        <v>147</v>
      </c>
      <c r="L120" s="60"/>
      <c r="M120" s="207" t="s">
        <v>22</v>
      </c>
      <c r="N120" s="208" t="s">
        <v>45</v>
      </c>
      <c r="O120" s="41"/>
      <c r="P120" s="209">
        <f>O120*H120</f>
        <v>0</v>
      </c>
      <c r="Q120" s="209">
        <v>3.48E-3</v>
      </c>
      <c r="R120" s="209">
        <f>Q120*H120</f>
        <v>0.62104428</v>
      </c>
      <c r="S120" s="209">
        <v>0</v>
      </c>
      <c r="T120" s="210">
        <f>S120*H120</f>
        <v>0</v>
      </c>
      <c r="AR120" s="23" t="s">
        <v>148</v>
      </c>
      <c r="AT120" s="23" t="s">
        <v>143</v>
      </c>
      <c r="AU120" s="23" t="s">
        <v>83</v>
      </c>
      <c r="AY120" s="23" t="s">
        <v>140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3" t="s">
        <v>83</v>
      </c>
      <c r="BK120" s="211">
        <f>ROUND(I120*H120,0)</f>
        <v>0</v>
      </c>
      <c r="BL120" s="23" t="s">
        <v>148</v>
      </c>
      <c r="BM120" s="23" t="s">
        <v>206</v>
      </c>
    </row>
    <row r="121" spans="2:65" s="12" customFormat="1" ht="13.5">
      <c r="B121" s="212"/>
      <c r="C121" s="213"/>
      <c r="D121" s="214" t="s">
        <v>150</v>
      </c>
      <c r="E121" s="215" t="s">
        <v>22</v>
      </c>
      <c r="F121" s="216" t="s">
        <v>187</v>
      </c>
      <c r="G121" s="213"/>
      <c r="H121" s="217">
        <v>173.53299999999999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150</v>
      </c>
      <c r="AU121" s="223" t="s">
        <v>83</v>
      </c>
      <c r="AV121" s="12" t="s">
        <v>83</v>
      </c>
      <c r="AW121" s="12" t="s">
        <v>36</v>
      </c>
      <c r="AX121" s="12" t="s">
        <v>73</v>
      </c>
      <c r="AY121" s="223" t="s">
        <v>140</v>
      </c>
    </row>
    <row r="122" spans="2:65" s="12" customFormat="1" ht="13.5">
      <c r="B122" s="212"/>
      <c r="C122" s="213"/>
      <c r="D122" s="214" t="s">
        <v>150</v>
      </c>
      <c r="E122" s="215" t="s">
        <v>22</v>
      </c>
      <c r="F122" s="216" t="s">
        <v>188</v>
      </c>
      <c r="G122" s="213"/>
      <c r="H122" s="217">
        <v>4.9279999999999999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150</v>
      </c>
      <c r="AU122" s="223" t="s">
        <v>83</v>
      </c>
      <c r="AV122" s="12" t="s">
        <v>83</v>
      </c>
      <c r="AW122" s="12" t="s">
        <v>36</v>
      </c>
      <c r="AX122" s="12" t="s">
        <v>73</v>
      </c>
      <c r="AY122" s="223" t="s">
        <v>140</v>
      </c>
    </row>
    <row r="123" spans="2:65" s="1" customFormat="1" ht="16.5" customHeight="1">
      <c r="B123" s="40"/>
      <c r="C123" s="200" t="s">
        <v>207</v>
      </c>
      <c r="D123" s="200" t="s">
        <v>143</v>
      </c>
      <c r="E123" s="201" t="s">
        <v>208</v>
      </c>
      <c r="F123" s="202" t="s">
        <v>209</v>
      </c>
      <c r="G123" s="203" t="s">
        <v>161</v>
      </c>
      <c r="H123" s="204">
        <v>167.322</v>
      </c>
      <c r="I123" s="205"/>
      <c r="J123" s="206">
        <f>ROUND(I123*H123,0)</f>
        <v>0</v>
      </c>
      <c r="K123" s="202" t="s">
        <v>147</v>
      </c>
      <c r="L123" s="60"/>
      <c r="M123" s="207" t="s">
        <v>22</v>
      </c>
      <c r="N123" s="208" t="s">
        <v>45</v>
      </c>
      <c r="O123" s="41"/>
      <c r="P123" s="209">
        <f>O123*H123</f>
        <v>0</v>
      </c>
      <c r="Q123" s="209">
        <v>2.63E-4</v>
      </c>
      <c r="R123" s="209">
        <f>Q123*H123</f>
        <v>4.4005686000000002E-2</v>
      </c>
      <c r="S123" s="209">
        <v>0</v>
      </c>
      <c r="T123" s="210">
        <f>S123*H123</f>
        <v>0</v>
      </c>
      <c r="AR123" s="23" t="s">
        <v>148</v>
      </c>
      <c r="AT123" s="23" t="s">
        <v>143</v>
      </c>
      <c r="AU123" s="23" t="s">
        <v>83</v>
      </c>
      <c r="AY123" s="23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3" t="s">
        <v>83</v>
      </c>
      <c r="BK123" s="211">
        <f>ROUND(I123*H123,0)</f>
        <v>0</v>
      </c>
      <c r="BL123" s="23" t="s">
        <v>148</v>
      </c>
      <c r="BM123" s="23" t="s">
        <v>210</v>
      </c>
    </row>
    <row r="124" spans="2:65" s="12" customFormat="1" ht="13.5">
      <c r="B124" s="212"/>
      <c r="C124" s="213"/>
      <c r="D124" s="214" t="s">
        <v>150</v>
      </c>
      <c r="E124" s="215" t="s">
        <v>22</v>
      </c>
      <c r="F124" s="216" t="s">
        <v>211</v>
      </c>
      <c r="G124" s="213"/>
      <c r="H124" s="217">
        <v>160.38</v>
      </c>
      <c r="I124" s="218"/>
      <c r="J124" s="213"/>
      <c r="K124" s="213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150</v>
      </c>
      <c r="AU124" s="223" t="s">
        <v>83</v>
      </c>
      <c r="AV124" s="12" t="s">
        <v>83</v>
      </c>
      <c r="AW124" s="12" t="s">
        <v>36</v>
      </c>
      <c r="AX124" s="12" t="s">
        <v>73</v>
      </c>
      <c r="AY124" s="223" t="s">
        <v>140</v>
      </c>
    </row>
    <row r="125" spans="2:65" s="12" customFormat="1" ht="13.5">
      <c r="B125" s="212"/>
      <c r="C125" s="213"/>
      <c r="D125" s="214" t="s">
        <v>150</v>
      </c>
      <c r="E125" s="215" t="s">
        <v>22</v>
      </c>
      <c r="F125" s="216" t="s">
        <v>212</v>
      </c>
      <c r="G125" s="213"/>
      <c r="H125" s="217">
        <v>6.9420000000000002</v>
      </c>
      <c r="I125" s="218"/>
      <c r="J125" s="213"/>
      <c r="K125" s="213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150</v>
      </c>
      <c r="AU125" s="223" t="s">
        <v>83</v>
      </c>
      <c r="AV125" s="12" t="s">
        <v>83</v>
      </c>
      <c r="AW125" s="12" t="s">
        <v>36</v>
      </c>
      <c r="AX125" s="12" t="s">
        <v>73</v>
      </c>
      <c r="AY125" s="223" t="s">
        <v>140</v>
      </c>
    </row>
    <row r="126" spans="2:65" s="1" customFormat="1" ht="25.5" customHeight="1">
      <c r="B126" s="40"/>
      <c r="C126" s="200" t="s">
        <v>213</v>
      </c>
      <c r="D126" s="200" t="s">
        <v>143</v>
      </c>
      <c r="E126" s="201" t="s">
        <v>214</v>
      </c>
      <c r="F126" s="202" t="s">
        <v>215</v>
      </c>
      <c r="G126" s="203" t="s">
        <v>161</v>
      </c>
      <c r="H126" s="204">
        <v>160.38</v>
      </c>
      <c r="I126" s="205"/>
      <c r="J126" s="206">
        <f>ROUND(I126*H126,0)</f>
        <v>0</v>
      </c>
      <c r="K126" s="202" t="s">
        <v>147</v>
      </c>
      <c r="L126" s="60"/>
      <c r="M126" s="207" t="s">
        <v>22</v>
      </c>
      <c r="N126" s="208" t="s">
        <v>45</v>
      </c>
      <c r="O126" s="41"/>
      <c r="P126" s="209">
        <f>O126*H126</f>
        <v>0</v>
      </c>
      <c r="Q126" s="209">
        <v>4.3839999999999999E-3</v>
      </c>
      <c r="R126" s="209">
        <f>Q126*H126</f>
        <v>0.70310591999999994</v>
      </c>
      <c r="S126" s="209">
        <v>0</v>
      </c>
      <c r="T126" s="210">
        <f>S126*H126</f>
        <v>0</v>
      </c>
      <c r="AR126" s="23" t="s">
        <v>148</v>
      </c>
      <c r="AT126" s="23" t="s">
        <v>143</v>
      </c>
      <c r="AU126" s="23" t="s">
        <v>83</v>
      </c>
      <c r="AY126" s="23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3" t="s">
        <v>83</v>
      </c>
      <c r="BK126" s="211">
        <f>ROUND(I126*H126,0)</f>
        <v>0</v>
      </c>
      <c r="BL126" s="23" t="s">
        <v>148</v>
      </c>
      <c r="BM126" s="23" t="s">
        <v>216</v>
      </c>
    </row>
    <row r="127" spans="2:65" s="12" customFormat="1" ht="13.5">
      <c r="B127" s="212"/>
      <c r="C127" s="213"/>
      <c r="D127" s="214" t="s">
        <v>150</v>
      </c>
      <c r="E127" s="215" t="s">
        <v>22</v>
      </c>
      <c r="F127" s="216" t="s">
        <v>211</v>
      </c>
      <c r="G127" s="213"/>
      <c r="H127" s="217">
        <v>160.38</v>
      </c>
      <c r="I127" s="218"/>
      <c r="J127" s="213"/>
      <c r="K127" s="213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150</v>
      </c>
      <c r="AU127" s="223" t="s">
        <v>83</v>
      </c>
      <c r="AV127" s="12" t="s">
        <v>83</v>
      </c>
      <c r="AW127" s="12" t="s">
        <v>36</v>
      </c>
      <c r="AX127" s="12" t="s">
        <v>73</v>
      </c>
      <c r="AY127" s="223" t="s">
        <v>140</v>
      </c>
    </row>
    <row r="128" spans="2:65" s="1" customFormat="1" ht="25.5" customHeight="1">
      <c r="B128" s="40"/>
      <c r="C128" s="200" t="s">
        <v>11</v>
      </c>
      <c r="D128" s="200" t="s">
        <v>143</v>
      </c>
      <c r="E128" s="201" t="s">
        <v>217</v>
      </c>
      <c r="F128" s="202" t="s">
        <v>218</v>
      </c>
      <c r="G128" s="203" t="s">
        <v>161</v>
      </c>
      <c r="H128" s="204">
        <v>181.24</v>
      </c>
      <c r="I128" s="205"/>
      <c r="J128" s="206">
        <f>ROUND(I128*H128,0)</f>
        <v>0</v>
      </c>
      <c r="K128" s="202" t="s">
        <v>147</v>
      </c>
      <c r="L128" s="60"/>
      <c r="M128" s="207" t="s">
        <v>22</v>
      </c>
      <c r="N128" s="208" t="s">
        <v>45</v>
      </c>
      <c r="O128" s="41"/>
      <c r="P128" s="209">
        <f>O128*H128</f>
        <v>0</v>
      </c>
      <c r="Q128" s="209">
        <v>8.2500000000000004E-3</v>
      </c>
      <c r="R128" s="209">
        <f>Q128*H128</f>
        <v>1.4952300000000001</v>
      </c>
      <c r="S128" s="209">
        <v>0</v>
      </c>
      <c r="T128" s="210">
        <f>S128*H128</f>
        <v>0</v>
      </c>
      <c r="AR128" s="23" t="s">
        <v>148</v>
      </c>
      <c r="AT128" s="23" t="s">
        <v>143</v>
      </c>
      <c r="AU128" s="23" t="s">
        <v>83</v>
      </c>
      <c r="AY128" s="23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3" t="s">
        <v>83</v>
      </c>
      <c r="BK128" s="211">
        <f>ROUND(I128*H128,0)</f>
        <v>0</v>
      </c>
      <c r="BL128" s="23" t="s">
        <v>148</v>
      </c>
      <c r="BM128" s="23" t="s">
        <v>219</v>
      </c>
    </row>
    <row r="129" spans="2:65" s="12" customFormat="1" ht="13.5">
      <c r="B129" s="212"/>
      <c r="C129" s="213"/>
      <c r="D129" s="214" t="s">
        <v>150</v>
      </c>
      <c r="E129" s="215" t="s">
        <v>22</v>
      </c>
      <c r="F129" s="216" t="s">
        <v>220</v>
      </c>
      <c r="G129" s="213"/>
      <c r="H129" s="217">
        <v>170.136</v>
      </c>
      <c r="I129" s="218"/>
      <c r="J129" s="213"/>
      <c r="K129" s="213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150</v>
      </c>
      <c r="AU129" s="223" t="s">
        <v>83</v>
      </c>
      <c r="AV129" s="12" t="s">
        <v>83</v>
      </c>
      <c r="AW129" s="12" t="s">
        <v>36</v>
      </c>
      <c r="AX129" s="12" t="s">
        <v>73</v>
      </c>
      <c r="AY129" s="223" t="s">
        <v>140</v>
      </c>
    </row>
    <row r="130" spans="2:65" s="12" customFormat="1" ht="13.5">
      <c r="B130" s="212"/>
      <c r="C130" s="213"/>
      <c r="D130" s="214" t="s">
        <v>150</v>
      </c>
      <c r="E130" s="215" t="s">
        <v>22</v>
      </c>
      <c r="F130" s="216" t="s">
        <v>221</v>
      </c>
      <c r="G130" s="213"/>
      <c r="H130" s="217">
        <v>11.103999999999999</v>
      </c>
      <c r="I130" s="218"/>
      <c r="J130" s="213"/>
      <c r="K130" s="213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150</v>
      </c>
      <c r="AU130" s="223" t="s">
        <v>83</v>
      </c>
      <c r="AV130" s="12" t="s">
        <v>83</v>
      </c>
      <c r="AW130" s="12" t="s">
        <v>36</v>
      </c>
      <c r="AX130" s="12" t="s">
        <v>73</v>
      </c>
      <c r="AY130" s="223" t="s">
        <v>140</v>
      </c>
    </row>
    <row r="131" spans="2:65" s="1" customFormat="1" ht="16.5" customHeight="1">
      <c r="B131" s="40"/>
      <c r="C131" s="224" t="s">
        <v>222</v>
      </c>
      <c r="D131" s="224" t="s">
        <v>190</v>
      </c>
      <c r="E131" s="225" t="s">
        <v>223</v>
      </c>
      <c r="F131" s="226" t="s">
        <v>224</v>
      </c>
      <c r="G131" s="227" t="s">
        <v>161</v>
      </c>
      <c r="H131" s="228">
        <v>178.643</v>
      </c>
      <c r="I131" s="229"/>
      <c r="J131" s="230">
        <f>ROUND(I131*H131,0)</f>
        <v>0</v>
      </c>
      <c r="K131" s="226" t="s">
        <v>147</v>
      </c>
      <c r="L131" s="231"/>
      <c r="M131" s="232" t="s">
        <v>22</v>
      </c>
      <c r="N131" s="233" t="s">
        <v>45</v>
      </c>
      <c r="O131" s="41"/>
      <c r="P131" s="209">
        <f>O131*H131</f>
        <v>0</v>
      </c>
      <c r="Q131" s="209">
        <v>6.8000000000000005E-4</v>
      </c>
      <c r="R131" s="209">
        <f>Q131*H131</f>
        <v>0.12147724000000001</v>
      </c>
      <c r="S131" s="209">
        <v>0</v>
      </c>
      <c r="T131" s="210">
        <f>S131*H131</f>
        <v>0</v>
      </c>
      <c r="AR131" s="23" t="s">
        <v>183</v>
      </c>
      <c r="AT131" s="23" t="s">
        <v>190</v>
      </c>
      <c r="AU131" s="23" t="s">
        <v>83</v>
      </c>
      <c r="AY131" s="23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23" t="s">
        <v>83</v>
      </c>
      <c r="BK131" s="211">
        <f>ROUND(I131*H131,0)</f>
        <v>0</v>
      </c>
      <c r="BL131" s="23" t="s">
        <v>148</v>
      </c>
      <c r="BM131" s="23" t="s">
        <v>225</v>
      </c>
    </row>
    <row r="132" spans="2:65" s="12" customFormat="1" ht="13.5">
      <c r="B132" s="212"/>
      <c r="C132" s="213"/>
      <c r="D132" s="214" t="s">
        <v>150</v>
      </c>
      <c r="E132" s="215" t="s">
        <v>22</v>
      </c>
      <c r="F132" s="216" t="s">
        <v>226</v>
      </c>
      <c r="G132" s="213"/>
      <c r="H132" s="217">
        <v>178.643</v>
      </c>
      <c r="I132" s="218"/>
      <c r="J132" s="213"/>
      <c r="K132" s="213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150</v>
      </c>
      <c r="AU132" s="223" t="s">
        <v>83</v>
      </c>
      <c r="AV132" s="12" t="s">
        <v>83</v>
      </c>
      <c r="AW132" s="12" t="s">
        <v>36</v>
      </c>
      <c r="AX132" s="12" t="s">
        <v>73</v>
      </c>
      <c r="AY132" s="223" t="s">
        <v>140</v>
      </c>
    </row>
    <row r="133" spans="2:65" s="1" customFormat="1" ht="16.5" customHeight="1">
      <c r="B133" s="40"/>
      <c r="C133" s="224" t="s">
        <v>227</v>
      </c>
      <c r="D133" s="224" t="s">
        <v>190</v>
      </c>
      <c r="E133" s="225" t="s">
        <v>228</v>
      </c>
      <c r="F133" s="226" t="s">
        <v>229</v>
      </c>
      <c r="G133" s="227" t="s">
        <v>161</v>
      </c>
      <c r="H133" s="228">
        <v>15.926</v>
      </c>
      <c r="I133" s="229"/>
      <c r="J133" s="230">
        <f>ROUND(I133*H133,0)</f>
        <v>0</v>
      </c>
      <c r="K133" s="226" t="s">
        <v>147</v>
      </c>
      <c r="L133" s="231"/>
      <c r="M133" s="232" t="s">
        <v>22</v>
      </c>
      <c r="N133" s="233" t="s">
        <v>45</v>
      </c>
      <c r="O133" s="41"/>
      <c r="P133" s="209">
        <f>O133*H133</f>
        <v>0</v>
      </c>
      <c r="Q133" s="209">
        <v>1.1999999999999999E-3</v>
      </c>
      <c r="R133" s="209">
        <f>Q133*H133</f>
        <v>1.9111199999999998E-2</v>
      </c>
      <c r="S133" s="209">
        <v>0</v>
      </c>
      <c r="T133" s="210">
        <f>S133*H133</f>
        <v>0</v>
      </c>
      <c r="AR133" s="23" t="s">
        <v>183</v>
      </c>
      <c r="AT133" s="23" t="s">
        <v>190</v>
      </c>
      <c r="AU133" s="23" t="s">
        <v>83</v>
      </c>
      <c r="AY133" s="23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23" t="s">
        <v>83</v>
      </c>
      <c r="BK133" s="211">
        <f>ROUND(I133*H133,0)</f>
        <v>0</v>
      </c>
      <c r="BL133" s="23" t="s">
        <v>148</v>
      </c>
      <c r="BM133" s="23" t="s">
        <v>230</v>
      </c>
    </row>
    <row r="134" spans="2:65" s="12" customFormat="1" ht="13.5">
      <c r="B134" s="212"/>
      <c r="C134" s="213"/>
      <c r="D134" s="214" t="s">
        <v>150</v>
      </c>
      <c r="E134" s="215" t="s">
        <v>22</v>
      </c>
      <c r="F134" s="216" t="s">
        <v>231</v>
      </c>
      <c r="G134" s="213"/>
      <c r="H134" s="217">
        <v>15.926</v>
      </c>
      <c r="I134" s="218"/>
      <c r="J134" s="213"/>
      <c r="K134" s="213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150</v>
      </c>
      <c r="AU134" s="223" t="s">
        <v>83</v>
      </c>
      <c r="AV134" s="12" t="s">
        <v>83</v>
      </c>
      <c r="AW134" s="12" t="s">
        <v>36</v>
      </c>
      <c r="AX134" s="12" t="s">
        <v>73</v>
      </c>
      <c r="AY134" s="223" t="s">
        <v>140</v>
      </c>
    </row>
    <row r="135" spans="2:65" s="1" customFormat="1" ht="25.5" customHeight="1">
      <c r="B135" s="40"/>
      <c r="C135" s="200" t="s">
        <v>232</v>
      </c>
      <c r="D135" s="200" t="s">
        <v>143</v>
      </c>
      <c r="E135" s="201" t="s">
        <v>233</v>
      </c>
      <c r="F135" s="202" t="s">
        <v>234</v>
      </c>
      <c r="G135" s="203" t="s">
        <v>161</v>
      </c>
      <c r="H135" s="204">
        <v>400.536</v>
      </c>
      <c r="I135" s="205"/>
      <c r="J135" s="206">
        <f>ROUND(I135*H135,0)</f>
        <v>0</v>
      </c>
      <c r="K135" s="202" t="s">
        <v>147</v>
      </c>
      <c r="L135" s="60"/>
      <c r="M135" s="207" t="s">
        <v>22</v>
      </c>
      <c r="N135" s="208" t="s">
        <v>45</v>
      </c>
      <c r="O135" s="41"/>
      <c r="P135" s="209">
        <f>O135*H135</f>
        <v>0</v>
      </c>
      <c r="Q135" s="209">
        <v>8.2500000000000004E-3</v>
      </c>
      <c r="R135" s="209">
        <f>Q135*H135</f>
        <v>3.3044220000000002</v>
      </c>
      <c r="S135" s="209">
        <v>0</v>
      </c>
      <c r="T135" s="210">
        <f>S135*H135</f>
        <v>0</v>
      </c>
      <c r="AR135" s="23" t="s">
        <v>148</v>
      </c>
      <c r="AT135" s="23" t="s">
        <v>143</v>
      </c>
      <c r="AU135" s="23" t="s">
        <v>83</v>
      </c>
      <c r="AY135" s="23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3" t="s">
        <v>83</v>
      </c>
      <c r="BK135" s="211">
        <f>ROUND(I135*H135,0)</f>
        <v>0</v>
      </c>
      <c r="BL135" s="23" t="s">
        <v>148</v>
      </c>
      <c r="BM135" s="23" t="s">
        <v>235</v>
      </c>
    </row>
    <row r="136" spans="2:65" s="12" customFormat="1" ht="13.5">
      <c r="B136" s="212"/>
      <c r="C136" s="213"/>
      <c r="D136" s="214" t="s">
        <v>150</v>
      </c>
      <c r="E136" s="215" t="s">
        <v>22</v>
      </c>
      <c r="F136" s="216" t="s">
        <v>236</v>
      </c>
      <c r="G136" s="213"/>
      <c r="H136" s="217">
        <v>189.208</v>
      </c>
      <c r="I136" s="218"/>
      <c r="J136" s="213"/>
      <c r="K136" s="213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150</v>
      </c>
      <c r="AU136" s="223" t="s">
        <v>83</v>
      </c>
      <c r="AV136" s="12" t="s">
        <v>83</v>
      </c>
      <c r="AW136" s="12" t="s">
        <v>36</v>
      </c>
      <c r="AX136" s="12" t="s">
        <v>73</v>
      </c>
      <c r="AY136" s="223" t="s">
        <v>140</v>
      </c>
    </row>
    <row r="137" spans="2:65" s="12" customFormat="1" ht="13.5">
      <c r="B137" s="212"/>
      <c r="C137" s="213"/>
      <c r="D137" s="214" t="s">
        <v>150</v>
      </c>
      <c r="E137" s="215" t="s">
        <v>22</v>
      </c>
      <c r="F137" s="216" t="s">
        <v>237</v>
      </c>
      <c r="G137" s="213"/>
      <c r="H137" s="217">
        <v>105.664</v>
      </c>
      <c r="I137" s="218"/>
      <c r="J137" s="213"/>
      <c r="K137" s="213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150</v>
      </c>
      <c r="AU137" s="223" t="s">
        <v>83</v>
      </c>
      <c r="AV137" s="12" t="s">
        <v>83</v>
      </c>
      <c r="AW137" s="12" t="s">
        <v>36</v>
      </c>
      <c r="AX137" s="12" t="s">
        <v>73</v>
      </c>
      <c r="AY137" s="223" t="s">
        <v>140</v>
      </c>
    </row>
    <row r="138" spans="2:65" s="12" customFormat="1" ht="13.5">
      <c r="B138" s="212"/>
      <c r="C138" s="213"/>
      <c r="D138" s="214" t="s">
        <v>150</v>
      </c>
      <c r="E138" s="215" t="s">
        <v>22</v>
      </c>
      <c r="F138" s="216" t="s">
        <v>238</v>
      </c>
      <c r="G138" s="213"/>
      <c r="H138" s="217">
        <v>105.664</v>
      </c>
      <c r="I138" s="218"/>
      <c r="J138" s="213"/>
      <c r="K138" s="213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150</v>
      </c>
      <c r="AU138" s="223" t="s">
        <v>83</v>
      </c>
      <c r="AV138" s="12" t="s">
        <v>83</v>
      </c>
      <c r="AW138" s="12" t="s">
        <v>36</v>
      </c>
      <c r="AX138" s="12" t="s">
        <v>73</v>
      </c>
      <c r="AY138" s="223" t="s">
        <v>140</v>
      </c>
    </row>
    <row r="139" spans="2:65" s="1" customFormat="1" ht="16.5" customHeight="1">
      <c r="B139" s="40"/>
      <c r="C139" s="224" t="s">
        <v>239</v>
      </c>
      <c r="D139" s="224" t="s">
        <v>190</v>
      </c>
      <c r="E139" s="225" t="s">
        <v>240</v>
      </c>
      <c r="F139" s="226" t="s">
        <v>241</v>
      </c>
      <c r="G139" s="227" t="s">
        <v>161</v>
      </c>
      <c r="H139" s="228">
        <v>309.61500000000001</v>
      </c>
      <c r="I139" s="229"/>
      <c r="J139" s="230">
        <f>ROUND(I139*H139,0)</f>
        <v>0</v>
      </c>
      <c r="K139" s="226" t="s">
        <v>147</v>
      </c>
      <c r="L139" s="231"/>
      <c r="M139" s="232" t="s">
        <v>22</v>
      </c>
      <c r="N139" s="233" t="s">
        <v>45</v>
      </c>
      <c r="O139" s="41"/>
      <c r="P139" s="209">
        <f>O139*H139</f>
        <v>0</v>
      </c>
      <c r="Q139" s="209">
        <v>1.8E-3</v>
      </c>
      <c r="R139" s="209">
        <f>Q139*H139</f>
        <v>0.557307</v>
      </c>
      <c r="S139" s="209">
        <v>0</v>
      </c>
      <c r="T139" s="210">
        <f>S139*H139</f>
        <v>0</v>
      </c>
      <c r="AR139" s="23" t="s">
        <v>183</v>
      </c>
      <c r="AT139" s="23" t="s">
        <v>190</v>
      </c>
      <c r="AU139" s="23" t="s">
        <v>83</v>
      </c>
      <c r="AY139" s="23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23" t="s">
        <v>83</v>
      </c>
      <c r="BK139" s="211">
        <f>ROUND(I139*H139,0)</f>
        <v>0</v>
      </c>
      <c r="BL139" s="23" t="s">
        <v>148</v>
      </c>
      <c r="BM139" s="23" t="s">
        <v>242</v>
      </c>
    </row>
    <row r="140" spans="2:65" s="12" customFormat="1" ht="13.5">
      <c r="B140" s="212"/>
      <c r="C140" s="213"/>
      <c r="D140" s="214" t="s">
        <v>150</v>
      </c>
      <c r="E140" s="215" t="s">
        <v>22</v>
      </c>
      <c r="F140" s="216" t="s">
        <v>243</v>
      </c>
      <c r="G140" s="213"/>
      <c r="H140" s="217">
        <v>198.66800000000001</v>
      </c>
      <c r="I140" s="218"/>
      <c r="J140" s="213"/>
      <c r="K140" s="213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150</v>
      </c>
      <c r="AU140" s="223" t="s">
        <v>83</v>
      </c>
      <c r="AV140" s="12" t="s">
        <v>83</v>
      </c>
      <c r="AW140" s="12" t="s">
        <v>36</v>
      </c>
      <c r="AX140" s="12" t="s">
        <v>73</v>
      </c>
      <c r="AY140" s="223" t="s">
        <v>140</v>
      </c>
    </row>
    <row r="141" spans="2:65" s="12" customFormat="1" ht="13.5">
      <c r="B141" s="212"/>
      <c r="C141" s="213"/>
      <c r="D141" s="214" t="s">
        <v>150</v>
      </c>
      <c r="E141" s="215" t="s">
        <v>22</v>
      </c>
      <c r="F141" s="216" t="s">
        <v>244</v>
      </c>
      <c r="G141" s="213"/>
      <c r="H141" s="217">
        <v>110.947</v>
      </c>
      <c r="I141" s="218"/>
      <c r="J141" s="213"/>
      <c r="K141" s="213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150</v>
      </c>
      <c r="AU141" s="223" t="s">
        <v>83</v>
      </c>
      <c r="AV141" s="12" t="s">
        <v>83</v>
      </c>
      <c r="AW141" s="12" t="s">
        <v>36</v>
      </c>
      <c r="AX141" s="12" t="s">
        <v>73</v>
      </c>
      <c r="AY141" s="223" t="s">
        <v>140</v>
      </c>
    </row>
    <row r="142" spans="2:65" s="1" customFormat="1" ht="16.5" customHeight="1">
      <c r="B142" s="40"/>
      <c r="C142" s="224" t="s">
        <v>245</v>
      </c>
      <c r="D142" s="224" t="s">
        <v>190</v>
      </c>
      <c r="E142" s="225" t="s">
        <v>246</v>
      </c>
      <c r="F142" s="226" t="s">
        <v>247</v>
      </c>
      <c r="G142" s="227" t="s">
        <v>161</v>
      </c>
      <c r="H142" s="228">
        <v>106.68</v>
      </c>
      <c r="I142" s="229"/>
      <c r="J142" s="230">
        <f>ROUND(I142*H142,0)</f>
        <v>0</v>
      </c>
      <c r="K142" s="226" t="s">
        <v>22</v>
      </c>
      <c r="L142" s="231"/>
      <c r="M142" s="232" t="s">
        <v>22</v>
      </c>
      <c r="N142" s="233" t="s">
        <v>45</v>
      </c>
      <c r="O142" s="41"/>
      <c r="P142" s="209">
        <f>O142*H142</f>
        <v>0</v>
      </c>
      <c r="Q142" s="209">
        <v>1.8E-3</v>
      </c>
      <c r="R142" s="209">
        <f>Q142*H142</f>
        <v>0.192024</v>
      </c>
      <c r="S142" s="209">
        <v>0</v>
      </c>
      <c r="T142" s="210">
        <f>S142*H142</f>
        <v>0</v>
      </c>
      <c r="AR142" s="23" t="s">
        <v>183</v>
      </c>
      <c r="AT142" s="23" t="s">
        <v>190</v>
      </c>
      <c r="AU142" s="23" t="s">
        <v>83</v>
      </c>
      <c r="AY142" s="23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23" t="s">
        <v>83</v>
      </c>
      <c r="BK142" s="211">
        <f>ROUND(I142*H142,0)</f>
        <v>0</v>
      </c>
      <c r="BL142" s="23" t="s">
        <v>148</v>
      </c>
      <c r="BM142" s="23" t="s">
        <v>248</v>
      </c>
    </row>
    <row r="143" spans="2:65" s="12" customFormat="1" ht="13.5">
      <c r="B143" s="212"/>
      <c r="C143" s="213"/>
      <c r="D143" s="214" t="s">
        <v>150</v>
      </c>
      <c r="E143" s="215" t="s">
        <v>22</v>
      </c>
      <c r="F143" s="216" t="s">
        <v>249</v>
      </c>
      <c r="G143" s="213"/>
      <c r="H143" s="217">
        <v>106.68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150</v>
      </c>
      <c r="AU143" s="223" t="s">
        <v>83</v>
      </c>
      <c r="AV143" s="12" t="s">
        <v>83</v>
      </c>
      <c r="AW143" s="12" t="s">
        <v>36</v>
      </c>
      <c r="AX143" s="12" t="s">
        <v>73</v>
      </c>
      <c r="AY143" s="223" t="s">
        <v>140</v>
      </c>
    </row>
    <row r="144" spans="2:65" s="1" customFormat="1" ht="16.5" customHeight="1">
      <c r="B144" s="40"/>
      <c r="C144" s="224" t="s">
        <v>9</v>
      </c>
      <c r="D144" s="224" t="s">
        <v>190</v>
      </c>
      <c r="E144" s="225" t="s">
        <v>250</v>
      </c>
      <c r="F144" s="226" t="s">
        <v>251</v>
      </c>
      <c r="G144" s="227" t="s">
        <v>161</v>
      </c>
      <c r="H144" s="228">
        <v>4.2670000000000003</v>
      </c>
      <c r="I144" s="229"/>
      <c r="J144" s="230">
        <f>ROUND(I144*H144,0)</f>
        <v>0</v>
      </c>
      <c r="K144" s="226" t="s">
        <v>147</v>
      </c>
      <c r="L144" s="231"/>
      <c r="M144" s="232" t="s">
        <v>22</v>
      </c>
      <c r="N144" s="233" t="s">
        <v>45</v>
      </c>
      <c r="O144" s="41"/>
      <c r="P144" s="209">
        <f>O144*H144</f>
        <v>0</v>
      </c>
      <c r="Q144" s="209">
        <v>1.8E-3</v>
      </c>
      <c r="R144" s="209">
        <f>Q144*H144</f>
        <v>7.6806000000000001E-3</v>
      </c>
      <c r="S144" s="209">
        <v>0</v>
      </c>
      <c r="T144" s="210">
        <f>S144*H144</f>
        <v>0</v>
      </c>
      <c r="AR144" s="23" t="s">
        <v>183</v>
      </c>
      <c r="AT144" s="23" t="s">
        <v>190</v>
      </c>
      <c r="AU144" s="23" t="s">
        <v>83</v>
      </c>
      <c r="AY144" s="23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23" t="s">
        <v>83</v>
      </c>
      <c r="BK144" s="211">
        <f>ROUND(I144*H144,0)</f>
        <v>0</v>
      </c>
      <c r="BL144" s="23" t="s">
        <v>148</v>
      </c>
      <c r="BM144" s="23" t="s">
        <v>252</v>
      </c>
    </row>
    <row r="145" spans="2:65" s="12" customFormat="1" ht="13.5">
      <c r="B145" s="212"/>
      <c r="C145" s="213"/>
      <c r="D145" s="214" t="s">
        <v>150</v>
      </c>
      <c r="E145" s="215" t="s">
        <v>22</v>
      </c>
      <c r="F145" s="216" t="s">
        <v>253</v>
      </c>
      <c r="G145" s="213"/>
      <c r="H145" s="217">
        <v>4.2670000000000003</v>
      </c>
      <c r="I145" s="218"/>
      <c r="J145" s="213"/>
      <c r="K145" s="213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150</v>
      </c>
      <c r="AU145" s="223" t="s">
        <v>83</v>
      </c>
      <c r="AV145" s="12" t="s">
        <v>83</v>
      </c>
      <c r="AW145" s="12" t="s">
        <v>36</v>
      </c>
      <c r="AX145" s="12" t="s">
        <v>73</v>
      </c>
      <c r="AY145" s="223" t="s">
        <v>140</v>
      </c>
    </row>
    <row r="146" spans="2:65" s="1" customFormat="1" ht="25.5" customHeight="1">
      <c r="B146" s="40"/>
      <c r="C146" s="200" t="s">
        <v>254</v>
      </c>
      <c r="D146" s="200" t="s">
        <v>143</v>
      </c>
      <c r="E146" s="201" t="s">
        <v>255</v>
      </c>
      <c r="F146" s="202" t="s">
        <v>256</v>
      </c>
      <c r="G146" s="203" t="s">
        <v>161</v>
      </c>
      <c r="H146" s="204">
        <v>1176.414</v>
      </c>
      <c r="I146" s="205"/>
      <c r="J146" s="206">
        <f>ROUND(I146*H146,0)</f>
        <v>0</v>
      </c>
      <c r="K146" s="202" t="s">
        <v>147</v>
      </c>
      <c r="L146" s="60"/>
      <c r="M146" s="207" t="s">
        <v>22</v>
      </c>
      <c r="N146" s="208" t="s">
        <v>45</v>
      </c>
      <c r="O146" s="41"/>
      <c r="P146" s="209">
        <f>O146*H146</f>
        <v>0</v>
      </c>
      <c r="Q146" s="209">
        <v>8.5000000000000006E-3</v>
      </c>
      <c r="R146" s="209">
        <f>Q146*H146</f>
        <v>9.9995190000000012</v>
      </c>
      <c r="S146" s="209">
        <v>0</v>
      </c>
      <c r="T146" s="210">
        <f>S146*H146</f>
        <v>0</v>
      </c>
      <c r="AR146" s="23" t="s">
        <v>148</v>
      </c>
      <c r="AT146" s="23" t="s">
        <v>143</v>
      </c>
      <c r="AU146" s="23" t="s">
        <v>83</v>
      </c>
      <c r="AY146" s="23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23" t="s">
        <v>83</v>
      </c>
      <c r="BK146" s="211">
        <f>ROUND(I146*H146,0)</f>
        <v>0</v>
      </c>
      <c r="BL146" s="23" t="s">
        <v>148</v>
      </c>
      <c r="BM146" s="23" t="s">
        <v>257</v>
      </c>
    </row>
    <row r="147" spans="2:65" s="12" customFormat="1" ht="13.5">
      <c r="B147" s="212"/>
      <c r="C147" s="213"/>
      <c r="D147" s="214" t="s">
        <v>150</v>
      </c>
      <c r="E147" s="215" t="s">
        <v>22</v>
      </c>
      <c r="F147" s="216" t="s">
        <v>258</v>
      </c>
      <c r="G147" s="213"/>
      <c r="H147" s="217">
        <v>1992.482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150</v>
      </c>
      <c r="AU147" s="223" t="s">
        <v>83</v>
      </c>
      <c r="AV147" s="12" t="s">
        <v>83</v>
      </c>
      <c r="AW147" s="12" t="s">
        <v>36</v>
      </c>
      <c r="AX147" s="12" t="s">
        <v>73</v>
      </c>
      <c r="AY147" s="223" t="s">
        <v>140</v>
      </c>
    </row>
    <row r="148" spans="2:65" s="12" customFormat="1" ht="13.5">
      <c r="B148" s="212"/>
      <c r="C148" s="213"/>
      <c r="D148" s="214" t="s">
        <v>150</v>
      </c>
      <c r="E148" s="215" t="s">
        <v>22</v>
      </c>
      <c r="F148" s="216" t="s">
        <v>259</v>
      </c>
      <c r="G148" s="213"/>
      <c r="H148" s="217">
        <v>-355.26400000000001</v>
      </c>
      <c r="I148" s="218"/>
      <c r="J148" s="213"/>
      <c r="K148" s="213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150</v>
      </c>
      <c r="AU148" s="223" t="s">
        <v>83</v>
      </c>
      <c r="AV148" s="12" t="s">
        <v>83</v>
      </c>
      <c r="AW148" s="12" t="s">
        <v>36</v>
      </c>
      <c r="AX148" s="12" t="s">
        <v>73</v>
      </c>
      <c r="AY148" s="223" t="s">
        <v>140</v>
      </c>
    </row>
    <row r="149" spans="2:65" s="12" customFormat="1" ht="13.5">
      <c r="B149" s="212"/>
      <c r="C149" s="213"/>
      <c r="D149" s="214" t="s">
        <v>150</v>
      </c>
      <c r="E149" s="215" t="s">
        <v>22</v>
      </c>
      <c r="F149" s="216" t="s">
        <v>260</v>
      </c>
      <c r="G149" s="213"/>
      <c r="H149" s="217">
        <v>-337.32</v>
      </c>
      <c r="I149" s="218"/>
      <c r="J149" s="213"/>
      <c r="K149" s="213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150</v>
      </c>
      <c r="AU149" s="223" t="s">
        <v>83</v>
      </c>
      <c r="AV149" s="12" t="s">
        <v>83</v>
      </c>
      <c r="AW149" s="12" t="s">
        <v>36</v>
      </c>
      <c r="AX149" s="12" t="s">
        <v>73</v>
      </c>
      <c r="AY149" s="223" t="s">
        <v>140</v>
      </c>
    </row>
    <row r="150" spans="2:65" s="12" customFormat="1" ht="13.5">
      <c r="B150" s="212"/>
      <c r="C150" s="213"/>
      <c r="D150" s="214" t="s">
        <v>150</v>
      </c>
      <c r="E150" s="215" t="s">
        <v>22</v>
      </c>
      <c r="F150" s="216" t="s">
        <v>261</v>
      </c>
      <c r="G150" s="213"/>
      <c r="H150" s="217">
        <v>-123.48399999999999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150</v>
      </c>
      <c r="AU150" s="223" t="s">
        <v>83</v>
      </c>
      <c r="AV150" s="12" t="s">
        <v>83</v>
      </c>
      <c r="AW150" s="12" t="s">
        <v>36</v>
      </c>
      <c r="AX150" s="12" t="s">
        <v>73</v>
      </c>
      <c r="AY150" s="223" t="s">
        <v>140</v>
      </c>
    </row>
    <row r="151" spans="2:65" s="1" customFormat="1" ht="16.5" customHeight="1">
      <c r="B151" s="40"/>
      <c r="C151" s="224" t="s">
        <v>262</v>
      </c>
      <c r="D151" s="224" t="s">
        <v>190</v>
      </c>
      <c r="E151" s="225" t="s">
        <v>263</v>
      </c>
      <c r="F151" s="226" t="s">
        <v>264</v>
      </c>
      <c r="G151" s="227" t="s">
        <v>161</v>
      </c>
      <c r="H151" s="228">
        <v>1235.2349999999999</v>
      </c>
      <c r="I151" s="229"/>
      <c r="J151" s="230">
        <f>ROUND(I151*H151,0)</f>
        <v>0</v>
      </c>
      <c r="K151" s="226" t="s">
        <v>147</v>
      </c>
      <c r="L151" s="231"/>
      <c r="M151" s="232" t="s">
        <v>22</v>
      </c>
      <c r="N151" s="233" t="s">
        <v>45</v>
      </c>
      <c r="O151" s="41"/>
      <c r="P151" s="209">
        <f>O151*H151</f>
        <v>0</v>
      </c>
      <c r="Q151" s="209">
        <v>2.3800000000000002E-3</v>
      </c>
      <c r="R151" s="209">
        <f>Q151*H151</f>
        <v>2.9398593000000002</v>
      </c>
      <c r="S151" s="209">
        <v>0</v>
      </c>
      <c r="T151" s="210">
        <f>S151*H151</f>
        <v>0</v>
      </c>
      <c r="AR151" s="23" t="s">
        <v>183</v>
      </c>
      <c r="AT151" s="23" t="s">
        <v>190</v>
      </c>
      <c r="AU151" s="23" t="s">
        <v>83</v>
      </c>
      <c r="AY151" s="23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23" t="s">
        <v>83</v>
      </c>
      <c r="BK151" s="211">
        <f>ROUND(I151*H151,0)</f>
        <v>0</v>
      </c>
      <c r="BL151" s="23" t="s">
        <v>148</v>
      </c>
      <c r="BM151" s="23" t="s">
        <v>265</v>
      </c>
    </row>
    <row r="152" spans="2:65" s="12" customFormat="1" ht="13.5">
      <c r="B152" s="212"/>
      <c r="C152" s="213"/>
      <c r="D152" s="214" t="s">
        <v>150</v>
      </c>
      <c r="E152" s="215" t="s">
        <v>22</v>
      </c>
      <c r="F152" s="216" t="s">
        <v>266</v>
      </c>
      <c r="G152" s="213"/>
      <c r="H152" s="217">
        <v>1235.2349999999999</v>
      </c>
      <c r="I152" s="218"/>
      <c r="J152" s="213"/>
      <c r="K152" s="213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150</v>
      </c>
      <c r="AU152" s="223" t="s">
        <v>83</v>
      </c>
      <c r="AV152" s="12" t="s">
        <v>83</v>
      </c>
      <c r="AW152" s="12" t="s">
        <v>36</v>
      </c>
      <c r="AX152" s="12" t="s">
        <v>73</v>
      </c>
      <c r="AY152" s="223" t="s">
        <v>140</v>
      </c>
    </row>
    <row r="153" spans="2:65" s="1" customFormat="1" ht="25.5" customHeight="1">
      <c r="B153" s="40"/>
      <c r="C153" s="200" t="s">
        <v>267</v>
      </c>
      <c r="D153" s="200" t="s">
        <v>143</v>
      </c>
      <c r="E153" s="201" t="s">
        <v>268</v>
      </c>
      <c r="F153" s="202" t="s">
        <v>269</v>
      </c>
      <c r="G153" s="203" t="s">
        <v>154</v>
      </c>
      <c r="H153" s="204">
        <v>76.8</v>
      </c>
      <c r="I153" s="205"/>
      <c r="J153" s="206">
        <f>ROUND(I153*H153,0)</f>
        <v>0</v>
      </c>
      <c r="K153" s="202" t="s">
        <v>147</v>
      </c>
      <c r="L153" s="60"/>
      <c r="M153" s="207" t="s">
        <v>22</v>
      </c>
      <c r="N153" s="208" t="s">
        <v>45</v>
      </c>
      <c r="O153" s="41"/>
      <c r="P153" s="209">
        <f>O153*H153</f>
        <v>0</v>
      </c>
      <c r="Q153" s="209">
        <v>1.7600000000000001E-3</v>
      </c>
      <c r="R153" s="209">
        <f>Q153*H153</f>
        <v>0.13516800000000001</v>
      </c>
      <c r="S153" s="209">
        <v>0</v>
      </c>
      <c r="T153" s="210">
        <f>S153*H153</f>
        <v>0</v>
      </c>
      <c r="AR153" s="23" t="s">
        <v>148</v>
      </c>
      <c r="AT153" s="23" t="s">
        <v>143</v>
      </c>
      <c r="AU153" s="23" t="s">
        <v>83</v>
      </c>
      <c r="AY153" s="23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23" t="s">
        <v>83</v>
      </c>
      <c r="BK153" s="211">
        <f>ROUND(I153*H153,0)</f>
        <v>0</v>
      </c>
      <c r="BL153" s="23" t="s">
        <v>148</v>
      </c>
      <c r="BM153" s="23" t="s">
        <v>270</v>
      </c>
    </row>
    <row r="154" spans="2:65" s="12" customFormat="1" ht="13.5">
      <c r="B154" s="212"/>
      <c r="C154" s="213"/>
      <c r="D154" s="214" t="s">
        <v>150</v>
      </c>
      <c r="E154" s="215" t="s">
        <v>22</v>
      </c>
      <c r="F154" s="216" t="s">
        <v>271</v>
      </c>
      <c r="G154" s="213"/>
      <c r="H154" s="217">
        <v>76.8</v>
      </c>
      <c r="I154" s="218"/>
      <c r="J154" s="213"/>
      <c r="K154" s="213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150</v>
      </c>
      <c r="AU154" s="223" t="s">
        <v>83</v>
      </c>
      <c r="AV154" s="12" t="s">
        <v>83</v>
      </c>
      <c r="AW154" s="12" t="s">
        <v>36</v>
      </c>
      <c r="AX154" s="12" t="s">
        <v>73</v>
      </c>
      <c r="AY154" s="223" t="s">
        <v>140</v>
      </c>
    </row>
    <row r="155" spans="2:65" s="1" customFormat="1" ht="25.5" customHeight="1">
      <c r="B155" s="40"/>
      <c r="C155" s="200" t="s">
        <v>272</v>
      </c>
      <c r="D155" s="200" t="s">
        <v>143</v>
      </c>
      <c r="E155" s="201" t="s">
        <v>273</v>
      </c>
      <c r="F155" s="202" t="s">
        <v>274</v>
      </c>
      <c r="G155" s="203" t="s">
        <v>154</v>
      </c>
      <c r="H155" s="204">
        <v>211.2</v>
      </c>
      <c r="I155" s="205"/>
      <c r="J155" s="206">
        <f>ROUND(I155*H155,0)</f>
        <v>0</v>
      </c>
      <c r="K155" s="202" t="s">
        <v>147</v>
      </c>
      <c r="L155" s="60"/>
      <c r="M155" s="207" t="s">
        <v>22</v>
      </c>
      <c r="N155" s="208" t="s">
        <v>45</v>
      </c>
      <c r="O155" s="41"/>
      <c r="P155" s="209">
        <f>O155*H155</f>
        <v>0</v>
      </c>
      <c r="Q155" s="209">
        <v>3.3899999999999998E-3</v>
      </c>
      <c r="R155" s="209">
        <f>Q155*H155</f>
        <v>0.71596799999999994</v>
      </c>
      <c r="S155" s="209">
        <v>0</v>
      </c>
      <c r="T155" s="210">
        <f>S155*H155</f>
        <v>0</v>
      </c>
      <c r="AR155" s="23" t="s">
        <v>148</v>
      </c>
      <c r="AT155" s="23" t="s">
        <v>143</v>
      </c>
      <c r="AU155" s="23" t="s">
        <v>83</v>
      </c>
      <c r="AY155" s="23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23" t="s">
        <v>83</v>
      </c>
      <c r="BK155" s="211">
        <f>ROUND(I155*H155,0)</f>
        <v>0</v>
      </c>
      <c r="BL155" s="23" t="s">
        <v>148</v>
      </c>
      <c r="BM155" s="23" t="s">
        <v>275</v>
      </c>
    </row>
    <row r="156" spans="2:65" s="12" customFormat="1" ht="13.5">
      <c r="B156" s="212"/>
      <c r="C156" s="213"/>
      <c r="D156" s="214" t="s">
        <v>150</v>
      </c>
      <c r="E156" s="215" t="s">
        <v>22</v>
      </c>
      <c r="F156" s="216" t="s">
        <v>276</v>
      </c>
      <c r="G156" s="213"/>
      <c r="H156" s="217">
        <v>211.2</v>
      </c>
      <c r="I156" s="218"/>
      <c r="J156" s="213"/>
      <c r="K156" s="213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150</v>
      </c>
      <c r="AU156" s="223" t="s">
        <v>83</v>
      </c>
      <c r="AV156" s="12" t="s">
        <v>83</v>
      </c>
      <c r="AW156" s="12" t="s">
        <v>36</v>
      </c>
      <c r="AX156" s="12" t="s">
        <v>73</v>
      </c>
      <c r="AY156" s="223" t="s">
        <v>140</v>
      </c>
    </row>
    <row r="157" spans="2:65" s="1" customFormat="1" ht="16.5" customHeight="1">
      <c r="B157" s="40"/>
      <c r="C157" s="224" t="s">
        <v>277</v>
      </c>
      <c r="D157" s="224" t="s">
        <v>190</v>
      </c>
      <c r="E157" s="225" t="s">
        <v>278</v>
      </c>
      <c r="F157" s="226" t="s">
        <v>279</v>
      </c>
      <c r="G157" s="227" t="s">
        <v>161</v>
      </c>
      <c r="H157" s="228">
        <v>76.204999999999998</v>
      </c>
      <c r="I157" s="229"/>
      <c r="J157" s="230">
        <f>ROUND(I157*H157,0)</f>
        <v>0</v>
      </c>
      <c r="K157" s="226" t="s">
        <v>147</v>
      </c>
      <c r="L157" s="231"/>
      <c r="M157" s="232" t="s">
        <v>22</v>
      </c>
      <c r="N157" s="233" t="s">
        <v>45</v>
      </c>
      <c r="O157" s="41"/>
      <c r="P157" s="209">
        <f>O157*H157</f>
        <v>0</v>
      </c>
      <c r="Q157" s="209">
        <v>8.9999999999999998E-4</v>
      </c>
      <c r="R157" s="209">
        <f>Q157*H157</f>
        <v>6.8584499999999993E-2</v>
      </c>
      <c r="S157" s="209">
        <v>0</v>
      </c>
      <c r="T157" s="210">
        <f>S157*H157</f>
        <v>0</v>
      </c>
      <c r="AR157" s="23" t="s">
        <v>183</v>
      </c>
      <c r="AT157" s="23" t="s">
        <v>190</v>
      </c>
      <c r="AU157" s="23" t="s">
        <v>83</v>
      </c>
      <c r="AY157" s="23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23" t="s">
        <v>83</v>
      </c>
      <c r="BK157" s="211">
        <f>ROUND(I157*H157,0)</f>
        <v>0</v>
      </c>
      <c r="BL157" s="23" t="s">
        <v>148</v>
      </c>
      <c r="BM157" s="23" t="s">
        <v>280</v>
      </c>
    </row>
    <row r="158" spans="2:65" s="12" customFormat="1" ht="13.5">
      <c r="B158" s="212"/>
      <c r="C158" s="213"/>
      <c r="D158" s="214" t="s">
        <v>150</v>
      </c>
      <c r="E158" s="215" t="s">
        <v>22</v>
      </c>
      <c r="F158" s="216" t="s">
        <v>281</v>
      </c>
      <c r="G158" s="213"/>
      <c r="H158" s="217">
        <v>76.204999999999998</v>
      </c>
      <c r="I158" s="218"/>
      <c r="J158" s="213"/>
      <c r="K158" s="213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150</v>
      </c>
      <c r="AU158" s="223" t="s">
        <v>83</v>
      </c>
      <c r="AV158" s="12" t="s">
        <v>83</v>
      </c>
      <c r="AW158" s="12" t="s">
        <v>36</v>
      </c>
      <c r="AX158" s="12" t="s">
        <v>73</v>
      </c>
      <c r="AY158" s="223" t="s">
        <v>140</v>
      </c>
    </row>
    <row r="159" spans="2:65" s="1" customFormat="1" ht="25.5" customHeight="1">
      <c r="B159" s="40"/>
      <c r="C159" s="200" t="s">
        <v>282</v>
      </c>
      <c r="D159" s="200" t="s">
        <v>143</v>
      </c>
      <c r="E159" s="201" t="s">
        <v>283</v>
      </c>
      <c r="F159" s="202" t="s">
        <v>284</v>
      </c>
      <c r="G159" s="203" t="s">
        <v>161</v>
      </c>
      <c r="H159" s="204">
        <v>123.48399999999999</v>
      </c>
      <c r="I159" s="205"/>
      <c r="J159" s="206">
        <f>ROUND(I159*H159,0)</f>
        <v>0</v>
      </c>
      <c r="K159" s="202" t="s">
        <v>147</v>
      </c>
      <c r="L159" s="60"/>
      <c r="M159" s="207" t="s">
        <v>22</v>
      </c>
      <c r="N159" s="208" t="s">
        <v>45</v>
      </c>
      <c r="O159" s="41"/>
      <c r="P159" s="209">
        <f>O159*H159</f>
        <v>0</v>
      </c>
      <c r="Q159" s="209">
        <v>9.4400000000000005E-3</v>
      </c>
      <c r="R159" s="209">
        <f>Q159*H159</f>
        <v>1.16568896</v>
      </c>
      <c r="S159" s="209">
        <v>0</v>
      </c>
      <c r="T159" s="210">
        <f>S159*H159</f>
        <v>0</v>
      </c>
      <c r="AR159" s="23" t="s">
        <v>148</v>
      </c>
      <c r="AT159" s="23" t="s">
        <v>143</v>
      </c>
      <c r="AU159" s="23" t="s">
        <v>83</v>
      </c>
      <c r="AY159" s="23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23" t="s">
        <v>83</v>
      </c>
      <c r="BK159" s="211">
        <f>ROUND(I159*H159,0)</f>
        <v>0</v>
      </c>
      <c r="BL159" s="23" t="s">
        <v>148</v>
      </c>
      <c r="BM159" s="23" t="s">
        <v>285</v>
      </c>
    </row>
    <row r="160" spans="2:65" s="12" customFormat="1" ht="13.5">
      <c r="B160" s="212"/>
      <c r="C160" s="213"/>
      <c r="D160" s="214" t="s">
        <v>150</v>
      </c>
      <c r="E160" s="215" t="s">
        <v>22</v>
      </c>
      <c r="F160" s="216" t="s">
        <v>286</v>
      </c>
      <c r="G160" s="213"/>
      <c r="H160" s="217">
        <v>123.48399999999999</v>
      </c>
      <c r="I160" s="218"/>
      <c r="J160" s="213"/>
      <c r="K160" s="213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150</v>
      </c>
      <c r="AU160" s="223" t="s">
        <v>83</v>
      </c>
      <c r="AV160" s="12" t="s">
        <v>83</v>
      </c>
      <c r="AW160" s="12" t="s">
        <v>36</v>
      </c>
      <c r="AX160" s="12" t="s">
        <v>73</v>
      </c>
      <c r="AY160" s="223" t="s">
        <v>140</v>
      </c>
    </row>
    <row r="161" spans="2:65" s="1" customFormat="1" ht="25.5" customHeight="1">
      <c r="B161" s="40"/>
      <c r="C161" s="224" t="s">
        <v>287</v>
      </c>
      <c r="D161" s="224" t="s">
        <v>190</v>
      </c>
      <c r="E161" s="225" t="s">
        <v>288</v>
      </c>
      <c r="F161" s="226" t="s">
        <v>289</v>
      </c>
      <c r="G161" s="227" t="s">
        <v>161</v>
      </c>
      <c r="H161" s="228">
        <v>129.65799999999999</v>
      </c>
      <c r="I161" s="229"/>
      <c r="J161" s="230">
        <f>ROUND(I161*H161,0)</f>
        <v>0</v>
      </c>
      <c r="K161" s="226" t="s">
        <v>147</v>
      </c>
      <c r="L161" s="231"/>
      <c r="M161" s="232" t="s">
        <v>22</v>
      </c>
      <c r="N161" s="233" t="s">
        <v>45</v>
      </c>
      <c r="O161" s="41"/>
      <c r="P161" s="209">
        <f>O161*H161</f>
        <v>0</v>
      </c>
      <c r="Q161" s="209">
        <v>1.6500000000000001E-2</v>
      </c>
      <c r="R161" s="209">
        <f>Q161*H161</f>
        <v>2.139357</v>
      </c>
      <c r="S161" s="209">
        <v>0</v>
      </c>
      <c r="T161" s="210">
        <f>S161*H161</f>
        <v>0</v>
      </c>
      <c r="AR161" s="23" t="s">
        <v>183</v>
      </c>
      <c r="AT161" s="23" t="s">
        <v>190</v>
      </c>
      <c r="AU161" s="23" t="s">
        <v>83</v>
      </c>
      <c r="AY161" s="23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23" t="s">
        <v>83</v>
      </c>
      <c r="BK161" s="211">
        <f>ROUND(I161*H161,0)</f>
        <v>0</v>
      </c>
      <c r="BL161" s="23" t="s">
        <v>148</v>
      </c>
      <c r="BM161" s="23" t="s">
        <v>290</v>
      </c>
    </row>
    <row r="162" spans="2:65" s="12" customFormat="1" ht="13.5">
      <c r="B162" s="212"/>
      <c r="C162" s="213"/>
      <c r="D162" s="214" t="s">
        <v>150</v>
      </c>
      <c r="E162" s="215" t="s">
        <v>22</v>
      </c>
      <c r="F162" s="216" t="s">
        <v>291</v>
      </c>
      <c r="G162" s="213"/>
      <c r="H162" s="217">
        <v>129.65799999999999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150</v>
      </c>
      <c r="AU162" s="223" t="s">
        <v>83</v>
      </c>
      <c r="AV162" s="12" t="s">
        <v>83</v>
      </c>
      <c r="AW162" s="12" t="s">
        <v>36</v>
      </c>
      <c r="AX162" s="12" t="s">
        <v>73</v>
      </c>
      <c r="AY162" s="223" t="s">
        <v>140</v>
      </c>
    </row>
    <row r="163" spans="2:65" s="1" customFormat="1" ht="25.5" customHeight="1">
      <c r="B163" s="40"/>
      <c r="C163" s="200" t="s">
        <v>292</v>
      </c>
      <c r="D163" s="200" t="s">
        <v>143</v>
      </c>
      <c r="E163" s="201" t="s">
        <v>293</v>
      </c>
      <c r="F163" s="202" t="s">
        <v>294</v>
      </c>
      <c r="G163" s="203" t="s">
        <v>154</v>
      </c>
      <c r="H163" s="204">
        <v>352</v>
      </c>
      <c r="I163" s="205"/>
      <c r="J163" s="206">
        <f>ROUND(I163*H163,0)</f>
        <v>0</v>
      </c>
      <c r="K163" s="202" t="s">
        <v>147</v>
      </c>
      <c r="L163" s="60"/>
      <c r="M163" s="207" t="s">
        <v>22</v>
      </c>
      <c r="N163" s="208" t="s">
        <v>45</v>
      </c>
      <c r="O163" s="41"/>
      <c r="P163" s="209">
        <f>O163*H163</f>
        <v>0</v>
      </c>
      <c r="Q163" s="209">
        <v>1.7600000000000001E-3</v>
      </c>
      <c r="R163" s="209">
        <f>Q163*H163</f>
        <v>0.61952000000000007</v>
      </c>
      <c r="S163" s="209">
        <v>0</v>
      </c>
      <c r="T163" s="210">
        <f>S163*H163</f>
        <v>0</v>
      </c>
      <c r="AR163" s="23" t="s">
        <v>148</v>
      </c>
      <c r="AT163" s="23" t="s">
        <v>143</v>
      </c>
      <c r="AU163" s="23" t="s">
        <v>83</v>
      </c>
      <c r="AY163" s="23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3" t="s">
        <v>83</v>
      </c>
      <c r="BK163" s="211">
        <f>ROUND(I163*H163,0)</f>
        <v>0</v>
      </c>
      <c r="BL163" s="23" t="s">
        <v>148</v>
      </c>
      <c r="BM163" s="23" t="s">
        <v>295</v>
      </c>
    </row>
    <row r="164" spans="2:65" s="12" customFormat="1" ht="13.5">
      <c r="B164" s="212"/>
      <c r="C164" s="213"/>
      <c r="D164" s="214" t="s">
        <v>150</v>
      </c>
      <c r="E164" s="215" t="s">
        <v>22</v>
      </c>
      <c r="F164" s="216" t="s">
        <v>296</v>
      </c>
      <c r="G164" s="213"/>
      <c r="H164" s="217">
        <v>352</v>
      </c>
      <c r="I164" s="218"/>
      <c r="J164" s="213"/>
      <c r="K164" s="213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150</v>
      </c>
      <c r="AU164" s="223" t="s">
        <v>83</v>
      </c>
      <c r="AV164" s="12" t="s">
        <v>83</v>
      </c>
      <c r="AW164" s="12" t="s">
        <v>36</v>
      </c>
      <c r="AX164" s="12" t="s">
        <v>73</v>
      </c>
      <c r="AY164" s="223" t="s">
        <v>140</v>
      </c>
    </row>
    <row r="165" spans="2:65" s="1" customFormat="1" ht="25.5" customHeight="1">
      <c r="B165" s="40"/>
      <c r="C165" s="200" t="s">
        <v>297</v>
      </c>
      <c r="D165" s="200" t="s">
        <v>143</v>
      </c>
      <c r="E165" s="201" t="s">
        <v>298</v>
      </c>
      <c r="F165" s="202" t="s">
        <v>299</v>
      </c>
      <c r="G165" s="203" t="s">
        <v>154</v>
      </c>
      <c r="H165" s="204">
        <v>620</v>
      </c>
      <c r="I165" s="205"/>
      <c r="J165" s="206">
        <f>ROUND(I165*H165,0)</f>
        <v>0</v>
      </c>
      <c r="K165" s="202" t="s">
        <v>147</v>
      </c>
      <c r="L165" s="60"/>
      <c r="M165" s="207" t="s">
        <v>22</v>
      </c>
      <c r="N165" s="208" t="s">
        <v>45</v>
      </c>
      <c r="O165" s="41"/>
      <c r="P165" s="209">
        <f>O165*H165</f>
        <v>0</v>
      </c>
      <c r="Q165" s="209">
        <v>3.3899999999999998E-3</v>
      </c>
      <c r="R165" s="209">
        <f>Q165*H165</f>
        <v>2.1017999999999999</v>
      </c>
      <c r="S165" s="209">
        <v>0</v>
      </c>
      <c r="T165" s="210">
        <f>S165*H165</f>
        <v>0</v>
      </c>
      <c r="AR165" s="23" t="s">
        <v>148</v>
      </c>
      <c r="AT165" s="23" t="s">
        <v>143</v>
      </c>
      <c r="AU165" s="23" t="s">
        <v>83</v>
      </c>
      <c r="AY165" s="23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23" t="s">
        <v>83</v>
      </c>
      <c r="BK165" s="211">
        <f>ROUND(I165*H165,0)</f>
        <v>0</v>
      </c>
      <c r="BL165" s="23" t="s">
        <v>148</v>
      </c>
      <c r="BM165" s="23" t="s">
        <v>300</v>
      </c>
    </row>
    <row r="166" spans="2:65" s="12" customFormat="1" ht="13.5">
      <c r="B166" s="212"/>
      <c r="C166" s="213"/>
      <c r="D166" s="214" t="s">
        <v>150</v>
      </c>
      <c r="E166" s="215" t="s">
        <v>22</v>
      </c>
      <c r="F166" s="216" t="s">
        <v>301</v>
      </c>
      <c r="G166" s="213"/>
      <c r="H166" s="217">
        <v>413.6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150</v>
      </c>
      <c r="AU166" s="223" t="s">
        <v>83</v>
      </c>
      <c r="AV166" s="12" t="s">
        <v>83</v>
      </c>
      <c r="AW166" s="12" t="s">
        <v>36</v>
      </c>
      <c r="AX166" s="12" t="s">
        <v>73</v>
      </c>
      <c r="AY166" s="223" t="s">
        <v>140</v>
      </c>
    </row>
    <row r="167" spans="2:65" s="12" customFormat="1" ht="13.5">
      <c r="B167" s="212"/>
      <c r="C167" s="213"/>
      <c r="D167" s="214" t="s">
        <v>150</v>
      </c>
      <c r="E167" s="215" t="s">
        <v>22</v>
      </c>
      <c r="F167" s="216" t="s">
        <v>302</v>
      </c>
      <c r="G167" s="213"/>
      <c r="H167" s="217">
        <v>169.6</v>
      </c>
      <c r="I167" s="218"/>
      <c r="J167" s="213"/>
      <c r="K167" s="213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150</v>
      </c>
      <c r="AU167" s="223" t="s">
        <v>83</v>
      </c>
      <c r="AV167" s="12" t="s">
        <v>83</v>
      </c>
      <c r="AW167" s="12" t="s">
        <v>36</v>
      </c>
      <c r="AX167" s="12" t="s">
        <v>73</v>
      </c>
      <c r="AY167" s="223" t="s">
        <v>140</v>
      </c>
    </row>
    <row r="168" spans="2:65" s="12" customFormat="1" ht="13.5">
      <c r="B168" s="212"/>
      <c r="C168" s="213"/>
      <c r="D168" s="214" t="s">
        <v>150</v>
      </c>
      <c r="E168" s="215" t="s">
        <v>22</v>
      </c>
      <c r="F168" s="216" t="s">
        <v>303</v>
      </c>
      <c r="G168" s="213"/>
      <c r="H168" s="217">
        <v>36.799999999999997</v>
      </c>
      <c r="I168" s="218"/>
      <c r="J168" s="213"/>
      <c r="K168" s="213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150</v>
      </c>
      <c r="AU168" s="223" t="s">
        <v>83</v>
      </c>
      <c r="AV168" s="12" t="s">
        <v>83</v>
      </c>
      <c r="AW168" s="12" t="s">
        <v>36</v>
      </c>
      <c r="AX168" s="12" t="s">
        <v>73</v>
      </c>
      <c r="AY168" s="223" t="s">
        <v>140</v>
      </c>
    </row>
    <row r="169" spans="2:65" s="1" customFormat="1" ht="25.5" customHeight="1">
      <c r="B169" s="40"/>
      <c r="C169" s="224" t="s">
        <v>304</v>
      </c>
      <c r="D169" s="224" t="s">
        <v>190</v>
      </c>
      <c r="E169" s="225" t="s">
        <v>305</v>
      </c>
      <c r="F169" s="226" t="s">
        <v>306</v>
      </c>
      <c r="G169" s="227" t="s">
        <v>161</v>
      </c>
      <c r="H169" s="228">
        <v>195.3</v>
      </c>
      <c r="I169" s="229"/>
      <c r="J169" s="230">
        <f>ROUND(I169*H169,0)</f>
        <v>0</v>
      </c>
      <c r="K169" s="226" t="s">
        <v>22</v>
      </c>
      <c r="L169" s="231"/>
      <c r="M169" s="232" t="s">
        <v>22</v>
      </c>
      <c r="N169" s="233" t="s">
        <v>45</v>
      </c>
      <c r="O169" s="41"/>
      <c r="P169" s="209">
        <f>O169*H169</f>
        <v>0</v>
      </c>
      <c r="Q169" s="209">
        <v>6.0000000000000001E-3</v>
      </c>
      <c r="R169" s="209">
        <f>Q169*H169</f>
        <v>1.1718000000000002</v>
      </c>
      <c r="S169" s="209">
        <v>0</v>
      </c>
      <c r="T169" s="210">
        <f>S169*H169</f>
        <v>0</v>
      </c>
      <c r="AR169" s="23" t="s">
        <v>183</v>
      </c>
      <c r="AT169" s="23" t="s">
        <v>190</v>
      </c>
      <c r="AU169" s="23" t="s">
        <v>83</v>
      </c>
      <c r="AY169" s="23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23" t="s">
        <v>83</v>
      </c>
      <c r="BK169" s="211">
        <f>ROUND(I169*H169,0)</f>
        <v>0</v>
      </c>
      <c r="BL169" s="23" t="s">
        <v>148</v>
      </c>
      <c r="BM169" s="23" t="s">
        <v>307</v>
      </c>
    </row>
    <row r="170" spans="2:65" s="12" customFormat="1" ht="13.5">
      <c r="B170" s="212"/>
      <c r="C170" s="213"/>
      <c r="D170" s="214" t="s">
        <v>150</v>
      </c>
      <c r="E170" s="215" t="s">
        <v>22</v>
      </c>
      <c r="F170" s="216" t="s">
        <v>308</v>
      </c>
      <c r="G170" s="213"/>
      <c r="H170" s="217">
        <v>130.28399999999999</v>
      </c>
      <c r="I170" s="218"/>
      <c r="J170" s="213"/>
      <c r="K170" s="213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150</v>
      </c>
      <c r="AU170" s="223" t="s">
        <v>83</v>
      </c>
      <c r="AV170" s="12" t="s">
        <v>83</v>
      </c>
      <c r="AW170" s="12" t="s">
        <v>36</v>
      </c>
      <c r="AX170" s="12" t="s">
        <v>73</v>
      </c>
      <c r="AY170" s="223" t="s">
        <v>140</v>
      </c>
    </row>
    <row r="171" spans="2:65" s="12" customFormat="1" ht="13.5">
      <c r="B171" s="212"/>
      <c r="C171" s="213"/>
      <c r="D171" s="214" t="s">
        <v>150</v>
      </c>
      <c r="E171" s="215" t="s">
        <v>22</v>
      </c>
      <c r="F171" s="216" t="s">
        <v>309</v>
      </c>
      <c r="G171" s="213"/>
      <c r="H171" s="217">
        <v>53.423999999999999</v>
      </c>
      <c r="I171" s="218"/>
      <c r="J171" s="213"/>
      <c r="K171" s="213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150</v>
      </c>
      <c r="AU171" s="223" t="s">
        <v>83</v>
      </c>
      <c r="AV171" s="12" t="s">
        <v>83</v>
      </c>
      <c r="AW171" s="12" t="s">
        <v>36</v>
      </c>
      <c r="AX171" s="12" t="s">
        <v>73</v>
      </c>
      <c r="AY171" s="223" t="s">
        <v>140</v>
      </c>
    </row>
    <row r="172" spans="2:65" s="12" customFormat="1" ht="13.5">
      <c r="B172" s="212"/>
      <c r="C172" s="213"/>
      <c r="D172" s="214" t="s">
        <v>150</v>
      </c>
      <c r="E172" s="215" t="s">
        <v>22</v>
      </c>
      <c r="F172" s="216" t="s">
        <v>310</v>
      </c>
      <c r="G172" s="213"/>
      <c r="H172" s="217">
        <v>11.592000000000001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150</v>
      </c>
      <c r="AU172" s="223" t="s">
        <v>83</v>
      </c>
      <c r="AV172" s="12" t="s">
        <v>83</v>
      </c>
      <c r="AW172" s="12" t="s">
        <v>36</v>
      </c>
      <c r="AX172" s="12" t="s">
        <v>73</v>
      </c>
      <c r="AY172" s="223" t="s">
        <v>140</v>
      </c>
    </row>
    <row r="173" spans="2:65" s="1" customFormat="1" ht="16.5" customHeight="1">
      <c r="B173" s="40"/>
      <c r="C173" s="224" t="s">
        <v>311</v>
      </c>
      <c r="D173" s="224" t="s">
        <v>190</v>
      </c>
      <c r="E173" s="225" t="s">
        <v>312</v>
      </c>
      <c r="F173" s="226" t="s">
        <v>313</v>
      </c>
      <c r="G173" s="227" t="s">
        <v>161</v>
      </c>
      <c r="H173" s="228">
        <v>44.351999999999997</v>
      </c>
      <c r="I173" s="229"/>
      <c r="J173" s="230">
        <f>ROUND(I173*H173,0)</f>
        <v>0</v>
      </c>
      <c r="K173" s="226" t="s">
        <v>147</v>
      </c>
      <c r="L173" s="231"/>
      <c r="M173" s="232" t="s">
        <v>22</v>
      </c>
      <c r="N173" s="233" t="s">
        <v>45</v>
      </c>
      <c r="O173" s="41"/>
      <c r="P173" s="209">
        <f>O173*H173</f>
        <v>0</v>
      </c>
      <c r="Q173" s="209">
        <v>8.9999999999999998E-4</v>
      </c>
      <c r="R173" s="209">
        <f>Q173*H173</f>
        <v>3.9916799999999995E-2</v>
      </c>
      <c r="S173" s="209">
        <v>0</v>
      </c>
      <c r="T173" s="210">
        <f>S173*H173</f>
        <v>0</v>
      </c>
      <c r="AR173" s="23" t="s">
        <v>183</v>
      </c>
      <c r="AT173" s="23" t="s">
        <v>190</v>
      </c>
      <c r="AU173" s="23" t="s">
        <v>83</v>
      </c>
      <c r="AY173" s="23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23" t="s">
        <v>83</v>
      </c>
      <c r="BK173" s="211">
        <f>ROUND(I173*H173,0)</f>
        <v>0</v>
      </c>
      <c r="BL173" s="23" t="s">
        <v>148</v>
      </c>
      <c r="BM173" s="23" t="s">
        <v>314</v>
      </c>
    </row>
    <row r="174" spans="2:65" s="12" customFormat="1" ht="13.5">
      <c r="B174" s="212"/>
      <c r="C174" s="213"/>
      <c r="D174" s="214" t="s">
        <v>150</v>
      </c>
      <c r="E174" s="215" t="s">
        <v>22</v>
      </c>
      <c r="F174" s="216" t="s">
        <v>315</v>
      </c>
      <c r="G174" s="213"/>
      <c r="H174" s="217">
        <v>44.351999999999997</v>
      </c>
      <c r="I174" s="218"/>
      <c r="J174" s="213"/>
      <c r="K174" s="213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150</v>
      </c>
      <c r="AU174" s="223" t="s">
        <v>83</v>
      </c>
      <c r="AV174" s="12" t="s">
        <v>83</v>
      </c>
      <c r="AW174" s="12" t="s">
        <v>36</v>
      </c>
      <c r="AX174" s="12" t="s">
        <v>73</v>
      </c>
      <c r="AY174" s="223" t="s">
        <v>140</v>
      </c>
    </row>
    <row r="175" spans="2:65" s="1" customFormat="1" ht="25.5" customHeight="1">
      <c r="B175" s="40"/>
      <c r="C175" s="200" t="s">
        <v>316</v>
      </c>
      <c r="D175" s="200" t="s">
        <v>143</v>
      </c>
      <c r="E175" s="201" t="s">
        <v>317</v>
      </c>
      <c r="F175" s="202" t="s">
        <v>318</v>
      </c>
      <c r="G175" s="203" t="s">
        <v>161</v>
      </c>
      <c r="H175" s="204">
        <v>1758.19</v>
      </c>
      <c r="I175" s="205"/>
      <c r="J175" s="206">
        <f>ROUND(I175*H175,0)</f>
        <v>0</v>
      </c>
      <c r="K175" s="202" t="s">
        <v>147</v>
      </c>
      <c r="L175" s="60"/>
      <c r="M175" s="207" t="s">
        <v>22</v>
      </c>
      <c r="N175" s="208" t="s">
        <v>45</v>
      </c>
      <c r="O175" s="41"/>
      <c r="P175" s="209">
        <f>O175*H175</f>
        <v>0</v>
      </c>
      <c r="Q175" s="209">
        <v>6.0000000000000002E-5</v>
      </c>
      <c r="R175" s="209">
        <f>Q175*H175</f>
        <v>0.1054914</v>
      </c>
      <c r="S175" s="209">
        <v>0</v>
      </c>
      <c r="T175" s="210">
        <f>S175*H175</f>
        <v>0</v>
      </c>
      <c r="AR175" s="23" t="s">
        <v>148</v>
      </c>
      <c r="AT175" s="23" t="s">
        <v>143</v>
      </c>
      <c r="AU175" s="23" t="s">
        <v>83</v>
      </c>
      <c r="AY175" s="23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23" t="s">
        <v>83</v>
      </c>
      <c r="BK175" s="211">
        <f>ROUND(I175*H175,0)</f>
        <v>0</v>
      </c>
      <c r="BL175" s="23" t="s">
        <v>148</v>
      </c>
      <c r="BM175" s="23" t="s">
        <v>319</v>
      </c>
    </row>
    <row r="176" spans="2:65" s="12" customFormat="1" ht="13.5">
      <c r="B176" s="212"/>
      <c r="C176" s="213"/>
      <c r="D176" s="214" t="s">
        <v>150</v>
      </c>
      <c r="E176" s="215" t="s">
        <v>22</v>
      </c>
      <c r="F176" s="216" t="s">
        <v>320</v>
      </c>
      <c r="G176" s="213"/>
      <c r="H176" s="217">
        <v>1758.19</v>
      </c>
      <c r="I176" s="218"/>
      <c r="J176" s="213"/>
      <c r="K176" s="213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150</v>
      </c>
      <c r="AU176" s="223" t="s">
        <v>83</v>
      </c>
      <c r="AV176" s="12" t="s">
        <v>83</v>
      </c>
      <c r="AW176" s="12" t="s">
        <v>36</v>
      </c>
      <c r="AX176" s="12" t="s">
        <v>73</v>
      </c>
      <c r="AY176" s="223" t="s">
        <v>140</v>
      </c>
    </row>
    <row r="177" spans="2:65" s="1" customFormat="1" ht="25.5" customHeight="1">
      <c r="B177" s="40"/>
      <c r="C177" s="200" t="s">
        <v>321</v>
      </c>
      <c r="D177" s="200" t="s">
        <v>143</v>
      </c>
      <c r="E177" s="201" t="s">
        <v>322</v>
      </c>
      <c r="F177" s="202" t="s">
        <v>323</v>
      </c>
      <c r="G177" s="203" t="s">
        <v>161</v>
      </c>
      <c r="H177" s="204">
        <v>123.48399999999999</v>
      </c>
      <c r="I177" s="205"/>
      <c r="J177" s="206">
        <f>ROUND(I177*H177,0)</f>
        <v>0</v>
      </c>
      <c r="K177" s="202" t="s">
        <v>147</v>
      </c>
      <c r="L177" s="60"/>
      <c r="M177" s="207" t="s">
        <v>22</v>
      </c>
      <c r="N177" s="208" t="s">
        <v>45</v>
      </c>
      <c r="O177" s="41"/>
      <c r="P177" s="209">
        <f>O177*H177</f>
        <v>0</v>
      </c>
      <c r="Q177" s="209">
        <v>6.0000000000000002E-5</v>
      </c>
      <c r="R177" s="209">
        <f>Q177*H177</f>
        <v>7.4090399999999995E-3</v>
      </c>
      <c r="S177" s="209">
        <v>0</v>
      </c>
      <c r="T177" s="210">
        <f>S177*H177</f>
        <v>0</v>
      </c>
      <c r="AR177" s="23" t="s">
        <v>148</v>
      </c>
      <c r="AT177" s="23" t="s">
        <v>143</v>
      </c>
      <c r="AU177" s="23" t="s">
        <v>83</v>
      </c>
      <c r="AY177" s="23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23" t="s">
        <v>83</v>
      </c>
      <c r="BK177" s="211">
        <f>ROUND(I177*H177,0)</f>
        <v>0</v>
      </c>
      <c r="BL177" s="23" t="s">
        <v>148</v>
      </c>
      <c r="BM177" s="23" t="s">
        <v>324</v>
      </c>
    </row>
    <row r="178" spans="2:65" s="1" customFormat="1" ht="16.5" customHeight="1">
      <c r="B178" s="40"/>
      <c r="C178" s="200" t="s">
        <v>325</v>
      </c>
      <c r="D178" s="200" t="s">
        <v>143</v>
      </c>
      <c r="E178" s="201" t="s">
        <v>326</v>
      </c>
      <c r="F178" s="202" t="s">
        <v>327</v>
      </c>
      <c r="G178" s="203" t="s">
        <v>154</v>
      </c>
      <c r="H178" s="204">
        <v>269.16000000000003</v>
      </c>
      <c r="I178" s="205"/>
      <c r="J178" s="206">
        <f>ROUND(I178*H178,0)</f>
        <v>0</v>
      </c>
      <c r="K178" s="202" t="s">
        <v>147</v>
      </c>
      <c r="L178" s="60"/>
      <c r="M178" s="207" t="s">
        <v>22</v>
      </c>
      <c r="N178" s="208" t="s">
        <v>45</v>
      </c>
      <c r="O178" s="41"/>
      <c r="P178" s="209">
        <f>O178*H178</f>
        <v>0</v>
      </c>
      <c r="Q178" s="209">
        <v>6.0000000000000002E-5</v>
      </c>
      <c r="R178" s="209">
        <f>Q178*H178</f>
        <v>1.6149600000000004E-2</v>
      </c>
      <c r="S178" s="209">
        <v>0</v>
      </c>
      <c r="T178" s="210">
        <f>S178*H178</f>
        <v>0</v>
      </c>
      <c r="AR178" s="23" t="s">
        <v>148</v>
      </c>
      <c r="AT178" s="23" t="s">
        <v>143</v>
      </c>
      <c r="AU178" s="23" t="s">
        <v>83</v>
      </c>
      <c r="AY178" s="23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3" t="s">
        <v>83</v>
      </c>
      <c r="BK178" s="211">
        <f>ROUND(I178*H178,0)</f>
        <v>0</v>
      </c>
      <c r="BL178" s="23" t="s">
        <v>148</v>
      </c>
      <c r="BM178" s="23" t="s">
        <v>328</v>
      </c>
    </row>
    <row r="179" spans="2:65" s="13" customFormat="1" ht="13.5">
      <c r="B179" s="234"/>
      <c r="C179" s="235"/>
      <c r="D179" s="214" t="s">
        <v>150</v>
      </c>
      <c r="E179" s="236" t="s">
        <v>22</v>
      </c>
      <c r="F179" s="237" t="s">
        <v>329</v>
      </c>
      <c r="G179" s="235"/>
      <c r="H179" s="236" t="s">
        <v>22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150</v>
      </c>
      <c r="AU179" s="243" t="s">
        <v>83</v>
      </c>
      <c r="AV179" s="13" t="s">
        <v>10</v>
      </c>
      <c r="AW179" s="13" t="s">
        <v>36</v>
      </c>
      <c r="AX179" s="13" t="s">
        <v>73</v>
      </c>
      <c r="AY179" s="243" t="s">
        <v>140</v>
      </c>
    </row>
    <row r="180" spans="2:65" s="12" customFormat="1" ht="13.5">
      <c r="B180" s="212"/>
      <c r="C180" s="213"/>
      <c r="D180" s="214" t="s">
        <v>150</v>
      </c>
      <c r="E180" s="215" t="s">
        <v>22</v>
      </c>
      <c r="F180" s="216" t="s">
        <v>330</v>
      </c>
      <c r="G180" s="213"/>
      <c r="H180" s="217">
        <v>40.64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150</v>
      </c>
      <c r="AU180" s="223" t="s">
        <v>83</v>
      </c>
      <c r="AV180" s="12" t="s">
        <v>83</v>
      </c>
      <c r="AW180" s="12" t="s">
        <v>36</v>
      </c>
      <c r="AX180" s="12" t="s">
        <v>73</v>
      </c>
      <c r="AY180" s="223" t="s">
        <v>140</v>
      </c>
    </row>
    <row r="181" spans="2:65" s="12" customFormat="1" ht="13.5">
      <c r="B181" s="212"/>
      <c r="C181" s="213"/>
      <c r="D181" s="214" t="s">
        <v>150</v>
      </c>
      <c r="E181" s="215" t="s">
        <v>22</v>
      </c>
      <c r="F181" s="216" t="s">
        <v>331</v>
      </c>
      <c r="G181" s="213"/>
      <c r="H181" s="217">
        <v>9.6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150</v>
      </c>
      <c r="AU181" s="223" t="s">
        <v>83</v>
      </c>
      <c r="AV181" s="12" t="s">
        <v>83</v>
      </c>
      <c r="AW181" s="12" t="s">
        <v>36</v>
      </c>
      <c r="AX181" s="12" t="s">
        <v>73</v>
      </c>
      <c r="AY181" s="223" t="s">
        <v>140</v>
      </c>
    </row>
    <row r="182" spans="2:65" s="13" customFormat="1" ht="13.5">
      <c r="B182" s="234"/>
      <c r="C182" s="235"/>
      <c r="D182" s="214" t="s">
        <v>150</v>
      </c>
      <c r="E182" s="236" t="s">
        <v>22</v>
      </c>
      <c r="F182" s="237" t="s">
        <v>332</v>
      </c>
      <c r="G182" s="235"/>
      <c r="H182" s="236" t="s">
        <v>22</v>
      </c>
      <c r="I182" s="238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150</v>
      </c>
      <c r="AU182" s="243" t="s">
        <v>83</v>
      </c>
      <c r="AV182" s="13" t="s">
        <v>10</v>
      </c>
      <c r="AW182" s="13" t="s">
        <v>36</v>
      </c>
      <c r="AX182" s="13" t="s">
        <v>73</v>
      </c>
      <c r="AY182" s="243" t="s">
        <v>140</v>
      </c>
    </row>
    <row r="183" spans="2:65" s="12" customFormat="1" ht="13.5">
      <c r="B183" s="212"/>
      <c r="C183" s="213"/>
      <c r="D183" s="214" t="s">
        <v>150</v>
      </c>
      <c r="E183" s="215" t="s">
        <v>22</v>
      </c>
      <c r="F183" s="216" t="s">
        <v>333</v>
      </c>
      <c r="G183" s="213"/>
      <c r="H183" s="217">
        <v>111.04</v>
      </c>
      <c r="I183" s="218"/>
      <c r="J183" s="213"/>
      <c r="K183" s="213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150</v>
      </c>
      <c r="AU183" s="223" t="s">
        <v>83</v>
      </c>
      <c r="AV183" s="12" t="s">
        <v>83</v>
      </c>
      <c r="AW183" s="12" t="s">
        <v>36</v>
      </c>
      <c r="AX183" s="12" t="s">
        <v>73</v>
      </c>
      <c r="AY183" s="223" t="s">
        <v>140</v>
      </c>
    </row>
    <row r="184" spans="2:65" s="13" customFormat="1" ht="13.5">
      <c r="B184" s="234"/>
      <c r="C184" s="235"/>
      <c r="D184" s="214" t="s">
        <v>150</v>
      </c>
      <c r="E184" s="236" t="s">
        <v>22</v>
      </c>
      <c r="F184" s="237" t="s">
        <v>334</v>
      </c>
      <c r="G184" s="235"/>
      <c r="H184" s="236" t="s">
        <v>22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150</v>
      </c>
      <c r="AU184" s="243" t="s">
        <v>83</v>
      </c>
      <c r="AV184" s="13" t="s">
        <v>10</v>
      </c>
      <c r="AW184" s="13" t="s">
        <v>36</v>
      </c>
      <c r="AX184" s="13" t="s">
        <v>73</v>
      </c>
      <c r="AY184" s="243" t="s">
        <v>140</v>
      </c>
    </row>
    <row r="185" spans="2:65" s="12" customFormat="1" ht="13.5">
      <c r="B185" s="212"/>
      <c r="C185" s="213"/>
      <c r="D185" s="214" t="s">
        <v>150</v>
      </c>
      <c r="E185" s="215" t="s">
        <v>22</v>
      </c>
      <c r="F185" s="216" t="s">
        <v>330</v>
      </c>
      <c r="G185" s="213"/>
      <c r="H185" s="217">
        <v>40.64</v>
      </c>
      <c r="I185" s="218"/>
      <c r="J185" s="213"/>
      <c r="K185" s="213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150</v>
      </c>
      <c r="AU185" s="223" t="s">
        <v>83</v>
      </c>
      <c r="AV185" s="12" t="s">
        <v>83</v>
      </c>
      <c r="AW185" s="12" t="s">
        <v>36</v>
      </c>
      <c r="AX185" s="12" t="s">
        <v>73</v>
      </c>
      <c r="AY185" s="223" t="s">
        <v>140</v>
      </c>
    </row>
    <row r="186" spans="2:65" s="13" customFormat="1" ht="13.5">
      <c r="B186" s="234"/>
      <c r="C186" s="235"/>
      <c r="D186" s="214" t="s">
        <v>150</v>
      </c>
      <c r="E186" s="236" t="s">
        <v>22</v>
      </c>
      <c r="F186" s="237" t="s">
        <v>335</v>
      </c>
      <c r="G186" s="235"/>
      <c r="H186" s="236" t="s">
        <v>22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150</v>
      </c>
      <c r="AU186" s="243" t="s">
        <v>83</v>
      </c>
      <c r="AV186" s="13" t="s">
        <v>10</v>
      </c>
      <c r="AW186" s="13" t="s">
        <v>36</v>
      </c>
      <c r="AX186" s="13" t="s">
        <v>73</v>
      </c>
      <c r="AY186" s="243" t="s">
        <v>140</v>
      </c>
    </row>
    <row r="187" spans="2:65" s="12" customFormat="1" ht="13.5">
      <c r="B187" s="212"/>
      <c r="C187" s="213"/>
      <c r="D187" s="214" t="s">
        <v>150</v>
      </c>
      <c r="E187" s="215" t="s">
        <v>22</v>
      </c>
      <c r="F187" s="216" t="s">
        <v>336</v>
      </c>
      <c r="G187" s="213"/>
      <c r="H187" s="217">
        <v>67.239999999999995</v>
      </c>
      <c r="I187" s="218"/>
      <c r="J187" s="213"/>
      <c r="K187" s="213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150</v>
      </c>
      <c r="AU187" s="223" t="s">
        <v>83</v>
      </c>
      <c r="AV187" s="12" t="s">
        <v>83</v>
      </c>
      <c r="AW187" s="12" t="s">
        <v>36</v>
      </c>
      <c r="AX187" s="12" t="s">
        <v>73</v>
      </c>
      <c r="AY187" s="223" t="s">
        <v>140</v>
      </c>
    </row>
    <row r="188" spans="2:65" s="1" customFormat="1" ht="16.5" customHeight="1">
      <c r="B188" s="40"/>
      <c r="C188" s="224" t="s">
        <v>337</v>
      </c>
      <c r="D188" s="224" t="s">
        <v>190</v>
      </c>
      <c r="E188" s="225" t="s">
        <v>338</v>
      </c>
      <c r="F188" s="226" t="s">
        <v>339</v>
      </c>
      <c r="G188" s="227" t="s">
        <v>154</v>
      </c>
      <c r="H188" s="228">
        <v>55.264000000000003</v>
      </c>
      <c r="I188" s="229"/>
      <c r="J188" s="230">
        <f>ROUND(I188*H188,0)</f>
        <v>0</v>
      </c>
      <c r="K188" s="226" t="s">
        <v>22</v>
      </c>
      <c r="L188" s="231"/>
      <c r="M188" s="232" t="s">
        <v>22</v>
      </c>
      <c r="N188" s="233" t="s">
        <v>45</v>
      </c>
      <c r="O188" s="41"/>
      <c r="P188" s="209">
        <f>O188*H188</f>
        <v>0</v>
      </c>
      <c r="Q188" s="209">
        <v>1.8000000000000001E-4</v>
      </c>
      <c r="R188" s="209">
        <f>Q188*H188</f>
        <v>9.9475200000000014E-3</v>
      </c>
      <c r="S188" s="209">
        <v>0</v>
      </c>
      <c r="T188" s="210">
        <f>S188*H188</f>
        <v>0</v>
      </c>
      <c r="AR188" s="23" t="s">
        <v>183</v>
      </c>
      <c r="AT188" s="23" t="s">
        <v>190</v>
      </c>
      <c r="AU188" s="23" t="s">
        <v>83</v>
      </c>
      <c r="AY188" s="23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3" t="s">
        <v>83</v>
      </c>
      <c r="BK188" s="211">
        <f>ROUND(I188*H188,0)</f>
        <v>0</v>
      </c>
      <c r="BL188" s="23" t="s">
        <v>148</v>
      </c>
      <c r="BM188" s="23" t="s">
        <v>340</v>
      </c>
    </row>
    <row r="189" spans="2:65" s="12" customFormat="1" ht="13.5">
      <c r="B189" s="212"/>
      <c r="C189" s="213"/>
      <c r="D189" s="214" t="s">
        <v>150</v>
      </c>
      <c r="E189" s="215" t="s">
        <v>22</v>
      </c>
      <c r="F189" s="216" t="s">
        <v>341</v>
      </c>
      <c r="G189" s="213"/>
      <c r="H189" s="217">
        <v>55.264000000000003</v>
      </c>
      <c r="I189" s="218"/>
      <c r="J189" s="213"/>
      <c r="K189" s="213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150</v>
      </c>
      <c r="AU189" s="223" t="s">
        <v>83</v>
      </c>
      <c r="AV189" s="12" t="s">
        <v>83</v>
      </c>
      <c r="AW189" s="12" t="s">
        <v>36</v>
      </c>
      <c r="AX189" s="12" t="s">
        <v>73</v>
      </c>
      <c r="AY189" s="223" t="s">
        <v>140</v>
      </c>
    </row>
    <row r="190" spans="2:65" s="1" customFormat="1" ht="16.5" customHeight="1">
      <c r="B190" s="40"/>
      <c r="C190" s="224" t="s">
        <v>342</v>
      </c>
      <c r="D190" s="224" t="s">
        <v>190</v>
      </c>
      <c r="E190" s="225" t="s">
        <v>343</v>
      </c>
      <c r="F190" s="226" t="s">
        <v>344</v>
      </c>
      <c r="G190" s="227" t="s">
        <v>154</v>
      </c>
      <c r="H190" s="228">
        <v>122.14400000000001</v>
      </c>
      <c r="I190" s="229"/>
      <c r="J190" s="230">
        <f>ROUND(I190*H190,0)</f>
        <v>0</v>
      </c>
      <c r="K190" s="226" t="s">
        <v>147</v>
      </c>
      <c r="L190" s="231"/>
      <c r="M190" s="232" t="s">
        <v>22</v>
      </c>
      <c r="N190" s="233" t="s">
        <v>45</v>
      </c>
      <c r="O190" s="41"/>
      <c r="P190" s="209">
        <f>O190*H190</f>
        <v>0</v>
      </c>
      <c r="Q190" s="209">
        <v>2.4000000000000001E-4</v>
      </c>
      <c r="R190" s="209">
        <f>Q190*H190</f>
        <v>2.9314560000000003E-2</v>
      </c>
      <c r="S190" s="209">
        <v>0</v>
      </c>
      <c r="T190" s="210">
        <f>S190*H190</f>
        <v>0</v>
      </c>
      <c r="AR190" s="23" t="s">
        <v>183</v>
      </c>
      <c r="AT190" s="23" t="s">
        <v>190</v>
      </c>
      <c r="AU190" s="23" t="s">
        <v>83</v>
      </c>
      <c r="AY190" s="23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23" t="s">
        <v>83</v>
      </c>
      <c r="BK190" s="211">
        <f>ROUND(I190*H190,0)</f>
        <v>0</v>
      </c>
      <c r="BL190" s="23" t="s">
        <v>148</v>
      </c>
      <c r="BM190" s="23" t="s">
        <v>345</v>
      </c>
    </row>
    <row r="191" spans="2:65" s="12" customFormat="1" ht="13.5">
      <c r="B191" s="212"/>
      <c r="C191" s="213"/>
      <c r="D191" s="214" t="s">
        <v>150</v>
      </c>
      <c r="E191" s="215" t="s">
        <v>22</v>
      </c>
      <c r="F191" s="216" t="s">
        <v>346</v>
      </c>
      <c r="G191" s="213"/>
      <c r="H191" s="217">
        <v>122.14400000000001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150</v>
      </c>
      <c r="AU191" s="223" t="s">
        <v>83</v>
      </c>
      <c r="AV191" s="12" t="s">
        <v>83</v>
      </c>
      <c r="AW191" s="12" t="s">
        <v>36</v>
      </c>
      <c r="AX191" s="12" t="s">
        <v>73</v>
      </c>
      <c r="AY191" s="223" t="s">
        <v>140</v>
      </c>
    </row>
    <row r="192" spans="2:65" s="1" customFormat="1" ht="16.5" customHeight="1">
      <c r="B192" s="40"/>
      <c r="C192" s="224" t="s">
        <v>347</v>
      </c>
      <c r="D192" s="224" t="s">
        <v>190</v>
      </c>
      <c r="E192" s="225" t="s">
        <v>348</v>
      </c>
      <c r="F192" s="226" t="s">
        <v>349</v>
      </c>
      <c r="G192" s="227" t="s">
        <v>154</v>
      </c>
      <c r="H192" s="228">
        <v>44.704000000000001</v>
      </c>
      <c r="I192" s="229"/>
      <c r="J192" s="230">
        <f>ROUND(I192*H192,0)</f>
        <v>0</v>
      </c>
      <c r="K192" s="226" t="s">
        <v>147</v>
      </c>
      <c r="L192" s="231"/>
      <c r="M192" s="232" t="s">
        <v>22</v>
      </c>
      <c r="N192" s="233" t="s">
        <v>45</v>
      </c>
      <c r="O192" s="41"/>
      <c r="P192" s="209">
        <f>O192*H192</f>
        <v>0</v>
      </c>
      <c r="Q192" s="209">
        <v>2.7999999999999998E-4</v>
      </c>
      <c r="R192" s="209">
        <f>Q192*H192</f>
        <v>1.251712E-2</v>
      </c>
      <c r="S192" s="209">
        <v>0</v>
      </c>
      <c r="T192" s="210">
        <f>S192*H192</f>
        <v>0</v>
      </c>
      <c r="AR192" s="23" t="s">
        <v>183</v>
      </c>
      <c r="AT192" s="23" t="s">
        <v>190</v>
      </c>
      <c r="AU192" s="23" t="s">
        <v>83</v>
      </c>
      <c r="AY192" s="23" t="s">
        <v>140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23" t="s">
        <v>83</v>
      </c>
      <c r="BK192" s="211">
        <f>ROUND(I192*H192,0)</f>
        <v>0</v>
      </c>
      <c r="BL192" s="23" t="s">
        <v>148</v>
      </c>
      <c r="BM192" s="23" t="s">
        <v>350</v>
      </c>
    </row>
    <row r="193" spans="2:65" s="12" customFormat="1" ht="13.5">
      <c r="B193" s="212"/>
      <c r="C193" s="213"/>
      <c r="D193" s="214" t="s">
        <v>150</v>
      </c>
      <c r="E193" s="215" t="s">
        <v>22</v>
      </c>
      <c r="F193" s="216" t="s">
        <v>351</v>
      </c>
      <c r="G193" s="213"/>
      <c r="H193" s="217">
        <v>44.704000000000001</v>
      </c>
      <c r="I193" s="218"/>
      <c r="J193" s="213"/>
      <c r="K193" s="213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150</v>
      </c>
      <c r="AU193" s="223" t="s">
        <v>83</v>
      </c>
      <c r="AV193" s="12" t="s">
        <v>83</v>
      </c>
      <c r="AW193" s="12" t="s">
        <v>36</v>
      </c>
      <c r="AX193" s="12" t="s">
        <v>73</v>
      </c>
      <c r="AY193" s="223" t="s">
        <v>140</v>
      </c>
    </row>
    <row r="194" spans="2:65" s="1" customFormat="1" ht="16.5" customHeight="1">
      <c r="B194" s="40"/>
      <c r="C194" s="224" t="s">
        <v>352</v>
      </c>
      <c r="D194" s="224" t="s">
        <v>190</v>
      </c>
      <c r="E194" s="225" t="s">
        <v>353</v>
      </c>
      <c r="F194" s="226" t="s">
        <v>354</v>
      </c>
      <c r="G194" s="227" t="s">
        <v>154</v>
      </c>
      <c r="H194" s="228">
        <v>73.963999999999999</v>
      </c>
      <c r="I194" s="229"/>
      <c r="J194" s="230">
        <f>ROUND(I194*H194,0)</f>
        <v>0</v>
      </c>
      <c r="K194" s="226" t="s">
        <v>147</v>
      </c>
      <c r="L194" s="231"/>
      <c r="M194" s="232" t="s">
        <v>22</v>
      </c>
      <c r="N194" s="233" t="s">
        <v>45</v>
      </c>
      <c r="O194" s="41"/>
      <c r="P194" s="209">
        <f>O194*H194</f>
        <v>0</v>
      </c>
      <c r="Q194" s="209">
        <v>5.0000000000000001E-4</v>
      </c>
      <c r="R194" s="209">
        <f>Q194*H194</f>
        <v>3.6982000000000001E-2</v>
      </c>
      <c r="S194" s="209">
        <v>0</v>
      </c>
      <c r="T194" s="210">
        <f>S194*H194</f>
        <v>0</v>
      </c>
      <c r="AR194" s="23" t="s">
        <v>183</v>
      </c>
      <c r="AT194" s="23" t="s">
        <v>190</v>
      </c>
      <c r="AU194" s="23" t="s">
        <v>83</v>
      </c>
      <c r="AY194" s="23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23" t="s">
        <v>83</v>
      </c>
      <c r="BK194" s="211">
        <f>ROUND(I194*H194,0)</f>
        <v>0</v>
      </c>
      <c r="BL194" s="23" t="s">
        <v>148</v>
      </c>
      <c r="BM194" s="23" t="s">
        <v>355</v>
      </c>
    </row>
    <row r="195" spans="2:65" s="12" customFormat="1" ht="13.5">
      <c r="B195" s="212"/>
      <c r="C195" s="213"/>
      <c r="D195" s="214" t="s">
        <v>150</v>
      </c>
      <c r="E195" s="215" t="s">
        <v>22</v>
      </c>
      <c r="F195" s="216" t="s">
        <v>356</v>
      </c>
      <c r="G195" s="213"/>
      <c r="H195" s="217">
        <v>73.963999999999999</v>
      </c>
      <c r="I195" s="218"/>
      <c r="J195" s="213"/>
      <c r="K195" s="213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150</v>
      </c>
      <c r="AU195" s="223" t="s">
        <v>83</v>
      </c>
      <c r="AV195" s="12" t="s">
        <v>83</v>
      </c>
      <c r="AW195" s="12" t="s">
        <v>36</v>
      </c>
      <c r="AX195" s="12" t="s">
        <v>73</v>
      </c>
      <c r="AY195" s="223" t="s">
        <v>140</v>
      </c>
    </row>
    <row r="196" spans="2:65" s="1" customFormat="1" ht="16.5" customHeight="1">
      <c r="B196" s="40"/>
      <c r="C196" s="200" t="s">
        <v>357</v>
      </c>
      <c r="D196" s="200" t="s">
        <v>143</v>
      </c>
      <c r="E196" s="201" t="s">
        <v>358</v>
      </c>
      <c r="F196" s="202" t="s">
        <v>359</v>
      </c>
      <c r="G196" s="203" t="s">
        <v>154</v>
      </c>
      <c r="H196" s="204">
        <v>1483.28</v>
      </c>
      <c r="I196" s="205"/>
      <c r="J196" s="206">
        <f>ROUND(I196*H196,0)</f>
        <v>0</v>
      </c>
      <c r="K196" s="202" t="s">
        <v>147</v>
      </c>
      <c r="L196" s="60"/>
      <c r="M196" s="207" t="s">
        <v>22</v>
      </c>
      <c r="N196" s="208" t="s">
        <v>45</v>
      </c>
      <c r="O196" s="41"/>
      <c r="P196" s="209">
        <f>O196*H196</f>
        <v>0</v>
      </c>
      <c r="Q196" s="209">
        <v>2.5000000000000001E-4</v>
      </c>
      <c r="R196" s="209">
        <f>Q196*H196</f>
        <v>0.37081999999999998</v>
      </c>
      <c r="S196" s="209">
        <v>0</v>
      </c>
      <c r="T196" s="210">
        <f>S196*H196</f>
        <v>0</v>
      </c>
      <c r="AR196" s="23" t="s">
        <v>148</v>
      </c>
      <c r="AT196" s="23" t="s">
        <v>143</v>
      </c>
      <c r="AU196" s="23" t="s">
        <v>83</v>
      </c>
      <c r="AY196" s="23" t="s">
        <v>140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23" t="s">
        <v>83</v>
      </c>
      <c r="BK196" s="211">
        <f>ROUND(I196*H196,0)</f>
        <v>0</v>
      </c>
      <c r="BL196" s="23" t="s">
        <v>148</v>
      </c>
      <c r="BM196" s="23" t="s">
        <v>360</v>
      </c>
    </row>
    <row r="197" spans="2:65" s="13" customFormat="1" ht="13.5">
      <c r="B197" s="234"/>
      <c r="C197" s="235"/>
      <c r="D197" s="214" t="s">
        <v>150</v>
      </c>
      <c r="E197" s="236" t="s">
        <v>22</v>
      </c>
      <c r="F197" s="237" t="s">
        <v>361</v>
      </c>
      <c r="G197" s="235"/>
      <c r="H197" s="236" t="s">
        <v>22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150</v>
      </c>
      <c r="AU197" s="243" t="s">
        <v>83</v>
      </c>
      <c r="AV197" s="13" t="s">
        <v>10</v>
      </c>
      <c r="AW197" s="13" t="s">
        <v>36</v>
      </c>
      <c r="AX197" s="13" t="s">
        <v>73</v>
      </c>
      <c r="AY197" s="243" t="s">
        <v>140</v>
      </c>
    </row>
    <row r="198" spans="2:65" s="12" customFormat="1" ht="13.5">
      <c r="B198" s="212"/>
      <c r="C198" s="213"/>
      <c r="D198" s="214" t="s">
        <v>150</v>
      </c>
      <c r="E198" s="215" t="s">
        <v>22</v>
      </c>
      <c r="F198" s="216" t="s">
        <v>296</v>
      </c>
      <c r="G198" s="213"/>
      <c r="H198" s="217">
        <v>352</v>
      </c>
      <c r="I198" s="218"/>
      <c r="J198" s="213"/>
      <c r="K198" s="213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150</v>
      </c>
      <c r="AU198" s="223" t="s">
        <v>83</v>
      </c>
      <c r="AV198" s="12" t="s">
        <v>83</v>
      </c>
      <c r="AW198" s="12" t="s">
        <v>36</v>
      </c>
      <c r="AX198" s="12" t="s">
        <v>73</v>
      </c>
      <c r="AY198" s="223" t="s">
        <v>140</v>
      </c>
    </row>
    <row r="199" spans="2:65" s="12" customFormat="1" ht="13.5">
      <c r="B199" s="212"/>
      <c r="C199" s="213"/>
      <c r="D199" s="214" t="s">
        <v>150</v>
      </c>
      <c r="E199" s="215" t="s">
        <v>22</v>
      </c>
      <c r="F199" s="216" t="s">
        <v>301</v>
      </c>
      <c r="G199" s="213"/>
      <c r="H199" s="217">
        <v>413.6</v>
      </c>
      <c r="I199" s="218"/>
      <c r="J199" s="213"/>
      <c r="K199" s="213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150</v>
      </c>
      <c r="AU199" s="223" t="s">
        <v>83</v>
      </c>
      <c r="AV199" s="12" t="s">
        <v>83</v>
      </c>
      <c r="AW199" s="12" t="s">
        <v>36</v>
      </c>
      <c r="AX199" s="12" t="s">
        <v>73</v>
      </c>
      <c r="AY199" s="223" t="s">
        <v>140</v>
      </c>
    </row>
    <row r="200" spans="2:65" s="12" customFormat="1" ht="13.5">
      <c r="B200" s="212"/>
      <c r="C200" s="213"/>
      <c r="D200" s="214" t="s">
        <v>150</v>
      </c>
      <c r="E200" s="215" t="s">
        <v>22</v>
      </c>
      <c r="F200" s="216" t="s">
        <v>302</v>
      </c>
      <c r="G200" s="213"/>
      <c r="H200" s="217">
        <v>169.6</v>
      </c>
      <c r="I200" s="218"/>
      <c r="J200" s="213"/>
      <c r="K200" s="213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150</v>
      </c>
      <c r="AU200" s="223" t="s">
        <v>83</v>
      </c>
      <c r="AV200" s="12" t="s">
        <v>83</v>
      </c>
      <c r="AW200" s="12" t="s">
        <v>36</v>
      </c>
      <c r="AX200" s="12" t="s">
        <v>73</v>
      </c>
      <c r="AY200" s="223" t="s">
        <v>140</v>
      </c>
    </row>
    <row r="201" spans="2:65" s="12" customFormat="1" ht="13.5">
      <c r="B201" s="212"/>
      <c r="C201" s="213"/>
      <c r="D201" s="214" t="s">
        <v>150</v>
      </c>
      <c r="E201" s="215" t="s">
        <v>22</v>
      </c>
      <c r="F201" s="216" t="s">
        <v>303</v>
      </c>
      <c r="G201" s="213"/>
      <c r="H201" s="217">
        <v>36.799999999999997</v>
      </c>
      <c r="I201" s="218"/>
      <c r="J201" s="213"/>
      <c r="K201" s="213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150</v>
      </c>
      <c r="AU201" s="223" t="s">
        <v>83</v>
      </c>
      <c r="AV201" s="12" t="s">
        <v>83</v>
      </c>
      <c r="AW201" s="12" t="s">
        <v>36</v>
      </c>
      <c r="AX201" s="12" t="s">
        <v>73</v>
      </c>
      <c r="AY201" s="223" t="s">
        <v>140</v>
      </c>
    </row>
    <row r="202" spans="2:65" s="13" customFormat="1" ht="27">
      <c r="B202" s="234"/>
      <c r="C202" s="235"/>
      <c r="D202" s="214" t="s">
        <v>150</v>
      </c>
      <c r="E202" s="236" t="s">
        <v>22</v>
      </c>
      <c r="F202" s="237" t="s">
        <v>362</v>
      </c>
      <c r="G202" s="235"/>
      <c r="H202" s="236" t="s">
        <v>22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150</v>
      </c>
      <c r="AU202" s="243" t="s">
        <v>83</v>
      </c>
      <c r="AV202" s="13" t="s">
        <v>10</v>
      </c>
      <c r="AW202" s="13" t="s">
        <v>36</v>
      </c>
      <c r="AX202" s="13" t="s">
        <v>73</v>
      </c>
      <c r="AY202" s="243" t="s">
        <v>140</v>
      </c>
    </row>
    <row r="203" spans="2:65" s="12" customFormat="1" ht="13.5">
      <c r="B203" s="212"/>
      <c r="C203" s="213"/>
      <c r="D203" s="214" t="s">
        <v>150</v>
      </c>
      <c r="E203" s="215" t="s">
        <v>22</v>
      </c>
      <c r="F203" s="216" t="s">
        <v>363</v>
      </c>
      <c r="G203" s="213"/>
      <c r="H203" s="217">
        <v>136.63999999999999</v>
      </c>
      <c r="I203" s="218"/>
      <c r="J203" s="213"/>
      <c r="K203" s="213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150</v>
      </c>
      <c r="AU203" s="223" t="s">
        <v>83</v>
      </c>
      <c r="AV203" s="12" t="s">
        <v>83</v>
      </c>
      <c r="AW203" s="12" t="s">
        <v>36</v>
      </c>
      <c r="AX203" s="12" t="s">
        <v>73</v>
      </c>
      <c r="AY203" s="223" t="s">
        <v>140</v>
      </c>
    </row>
    <row r="204" spans="2:65" s="13" customFormat="1" ht="13.5">
      <c r="B204" s="234"/>
      <c r="C204" s="235"/>
      <c r="D204" s="214" t="s">
        <v>150</v>
      </c>
      <c r="E204" s="236" t="s">
        <v>22</v>
      </c>
      <c r="F204" s="237" t="s">
        <v>364</v>
      </c>
      <c r="G204" s="235"/>
      <c r="H204" s="236" t="s">
        <v>22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150</v>
      </c>
      <c r="AU204" s="243" t="s">
        <v>83</v>
      </c>
      <c r="AV204" s="13" t="s">
        <v>10</v>
      </c>
      <c r="AW204" s="13" t="s">
        <v>36</v>
      </c>
      <c r="AX204" s="13" t="s">
        <v>73</v>
      </c>
      <c r="AY204" s="243" t="s">
        <v>140</v>
      </c>
    </row>
    <row r="205" spans="2:65" s="12" customFormat="1" ht="13.5">
      <c r="B205" s="212"/>
      <c r="C205" s="213"/>
      <c r="D205" s="214" t="s">
        <v>150</v>
      </c>
      <c r="E205" s="215" t="s">
        <v>22</v>
      </c>
      <c r="F205" s="216" t="s">
        <v>365</v>
      </c>
      <c r="G205" s="213"/>
      <c r="H205" s="217">
        <v>189.04</v>
      </c>
      <c r="I205" s="218"/>
      <c r="J205" s="213"/>
      <c r="K205" s="213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150</v>
      </c>
      <c r="AU205" s="223" t="s">
        <v>83</v>
      </c>
      <c r="AV205" s="12" t="s">
        <v>83</v>
      </c>
      <c r="AW205" s="12" t="s">
        <v>36</v>
      </c>
      <c r="AX205" s="12" t="s">
        <v>73</v>
      </c>
      <c r="AY205" s="223" t="s">
        <v>140</v>
      </c>
    </row>
    <row r="206" spans="2:65" s="12" customFormat="1" ht="13.5">
      <c r="B206" s="212"/>
      <c r="C206" s="213"/>
      <c r="D206" s="214" t="s">
        <v>150</v>
      </c>
      <c r="E206" s="215" t="s">
        <v>22</v>
      </c>
      <c r="F206" s="216" t="s">
        <v>366</v>
      </c>
      <c r="G206" s="213"/>
      <c r="H206" s="217">
        <v>167.68</v>
      </c>
      <c r="I206" s="218"/>
      <c r="J206" s="213"/>
      <c r="K206" s="213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150</v>
      </c>
      <c r="AU206" s="223" t="s">
        <v>83</v>
      </c>
      <c r="AV206" s="12" t="s">
        <v>83</v>
      </c>
      <c r="AW206" s="12" t="s">
        <v>36</v>
      </c>
      <c r="AX206" s="12" t="s">
        <v>73</v>
      </c>
      <c r="AY206" s="223" t="s">
        <v>140</v>
      </c>
    </row>
    <row r="207" spans="2:65" s="12" customFormat="1" ht="13.5">
      <c r="B207" s="212"/>
      <c r="C207" s="213"/>
      <c r="D207" s="214" t="s">
        <v>150</v>
      </c>
      <c r="E207" s="215" t="s">
        <v>22</v>
      </c>
      <c r="F207" s="216" t="s">
        <v>367</v>
      </c>
      <c r="G207" s="213"/>
      <c r="H207" s="217">
        <v>17.920000000000002</v>
      </c>
      <c r="I207" s="218"/>
      <c r="J207" s="213"/>
      <c r="K207" s="213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150</v>
      </c>
      <c r="AU207" s="223" t="s">
        <v>83</v>
      </c>
      <c r="AV207" s="12" t="s">
        <v>83</v>
      </c>
      <c r="AW207" s="12" t="s">
        <v>36</v>
      </c>
      <c r="AX207" s="12" t="s">
        <v>73</v>
      </c>
      <c r="AY207" s="223" t="s">
        <v>140</v>
      </c>
    </row>
    <row r="208" spans="2:65" s="13" customFormat="1" ht="13.5">
      <c r="B208" s="234"/>
      <c r="C208" s="235"/>
      <c r="D208" s="214" t="s">
        <v>150</v>
      </c>
      <c r="E208" s="236" t="s">
        <v>22</v>
      </c>
      <c r="F208" s="237" t="s">
        <v>368</v>
      </c>
      <c r="G208" s="235"/>
      <c r="H208" s="236" t="s">
        <v>22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150</v>
      </c>
      <c r="AU208" s="243" t="s">
        <v>83</v>
      </c>
      <c r="AV208" s="13" t="s">
        <v>10</v>
      </c>
      <c r="AW208" s="13" t="s">
        <v>36</v>
      </c>
      <c r="AX208" s="13" t="s">
        <v>73</v>
      </c>
      <c r="AY208" s="243" t="s">
        <v>140</v>
      </c>
    </row>
    <row r="209" spans="2:65" s="1" customFormat="1" ht="25.5" customHeight="1">
      <c r="B209" s="40"/>
      <c r="C209" s="224" t="s">
        <v>369</v>
      </c>
      <c r="D209" s="224" t="s">
        <v>190</v>
      </c>
      <c r="E209" s="225" t="s">
        <v>370</v>
      </c>
      <c r="F209" s="226" t="s">
        <v>371</v>
      </c>
      <c r="G209" s="227" t="s">
        <v>154</v>
      </c>
      <c r="H209" s="228">
        <v>1069.2</v>
      </c>
      <c r="I209" s="229"/>
      <c r="J209" s="230">
        <f>ROUND(I209*H209,0)</f>
        <v>0</v>
      </c>
      <c r="K209" s="226" t="s">
        <v>147</v>
      </c>
      <c r="L209" s="231"/>
      <c r="M209" s="232" t="s">
        <v>22</v>
      </c>
      <c r="N209" s="233" t="s">
        <v>45</v>
      </c>
      <c r="O209" s="41"/>
      <c r="P209" s="209">
        <f>O209*H209</f>
        <v>0</v>
      </c>
      <c r="Q209" s="209">
        <v>4.0000000000000003E-5</v>
      </c>
      <c r="R209" s="209">
        <f>Q209*H209</f>
        <v>4.2768000000000007E-2</v>
      </c>
      <c r="S209" s="209">
        <v>0</v>
      </c>
      <c r="T209" s="210">
        <f>S209*H209</f>
        <v>0</v>
      </c>
      <c r="AR209" s="23" t="s">
        <v>183</v>
      </c>
      <c r="AT209" s="23" t="s">
        <v>190</v>
      </c>
      <c r="AU209" s="23" t="s">
        <v>83</v>
      </c>
      <c r="AY209" s="23" t="s">
        <v>140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23" t="s">
        <v>83</v>
      </c>
      <c r="BK209" s="211">
        <f>ROUND(I209*H209,0)</f>
        <v>0</v>
      </c>
      <c r="BL209" s="23" t="s">
        <v>148</v>
      </c>
      <c r="BM209" s="23" t="s">
        <v>372</v>
      </c>
    </row>
    <row r="210" spans="2:65" s="12" customFormat="1" ht="13.5">
      <c r="B210" s="212"/>
      <c r="C210" s="213"/>
      <c r="D210" s="214" t="s">
        <v>150</v>
      </c>
      <c r="E210" s="215" t="s">
        <v>22</v>
      </c>
      <c r="F210" s="216" t="s">
        <v>373</v>
      </c>
      <c r="G210" s="213"/>
      <c r="H210" s="217">
        <v>1069.2</v>
      </c>
      <c r="I210" s="218"/>
      <c r="J210" s="213"/>
      <c r="K210" s="213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150</v>
      </c>
      <c r="AU210" s="223" t="s">
        <v>83</v>
      </c>
      <c r="AV210" s="12" t="s">
        <v>83</v>
      </c>
      <c r="AW210" s="12" t="s">
        <v>36</v>
      </c>
      <c r="AX210" s="12" t="s">
        <v>73</v>
      </c>
      <c r="AY210" s="223" t="s">
        <v>140</v>
      </c>
    </row>
    <row r="211" spans="2:65" s="1" customFormat="1" ht="16.5" customHeight="1">
      <c r="B211" s="40"/>
      <c r="C211" s="224" t="s">
        <v>374</v>
      </c>
      <c r="D211" s="224" t="s">
        <v>190</v>
      </c>
      <c r="E211" s="225" t="s">
        <v>375</v>
      </c>
      <c r="F211" s="226" t="s">
        <v>376</v>
      </c>
      <c r="G211" s="227" t="s">
        <v>154</v>
      </c>
      <c r="H211" s="228">
        <v>412.10399999999998</v>
      </c>
      <c r="I211" s="229"/>
      <c r="J211" s="230">
        <f>ROUND(I211*H211,0)</f>
        <v>0</v>
      </c>
      <c r="K211" s="226" t="s">
        <v>147</v>
      </c>
      <c r="L211" s="231"/>
      <c r="M211" s="232" t="s">
        <v>22</v>
      </c>
      <c r="N211" s="233" t="s">
        <v>45</v>
      </c>
      <c r="O211" s="41"/>
      <c r="P211" s="209">
        <f>O211*H211</f>
        <v>0</v>
      </c>
      <c r="Q211" s="209">
        <v>3.0000000000000001E-5</v>
      </c>
      <c r="R211" s="209">
        <f>Q211*H211</f>
        <v>1.236312E-2</v>
      </c>
      <c r="S211" s="209">
        <v>0</v>
      </c>
      <c r="T211" s="210">
        <f>S211*H211</f>
        <v>0</v>
      </c>
      <c r="AR211" s="23" t="s">
        <v>183</v>
      </c>
      <c r="AT211" s="23" t="s">
        <v>190</v>
      </c>
      <c r="AU211" s="23" t="s">
        <v>83</v>
      </c>
      <c r="AY211" s="23" t="s">
        <v>140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23" t="s">
        <v>83</v>
      </c>
      <c r="BK211" s="211">
        <f>ROUND(I211*H211,0)</f>
        <v>0</v>
      </c>
      <c r="BL211" s="23" t="s">
        <v>148</v>
      </c>
      <c r="BM211" s="23" t="s">
        <v>377</v>
      </c>
    </row>
    <row r="212" spans="2:65" s="12" customFormat="1" ht="13.5">
      <c r="B212" s="212"/>
      <c r="C212" s="213"/>
      <c r="D212" s="214" t="s">
        <v>150</v>
      </c>
      <c r="E212" s="215" t="s">
        <v>22</v>
      </c>
      <c r="F212" s="216" t="s">
        <v>378</v>
      </c>
      <c r="G212" s="213"/>
      <c r="H212" s="217">
        <v>412.10399999999998</v>
      </c>
      <c r="I212" s="218"/>
      <c r="J212" s="213"/>
      <c r="K212" s="213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150</v>
      </c>
      <c r="AU212" s="223" t="s">
        <v>83</v>
      </c>
      <c r="AV212" s="12" t="s">
        <v>83</v>
      </c>
      <c r="AW212" s="12" t="s">
        <v>36</v>
      </c>
      <c r="AX212" s="12" t="s">
        <v>73</v>
      </c>
      <c r="AY212" s="223" t="s">
        <v>140</v>
      </c>
    </row>
    <row r="213" spans="2:65" s="1" customFormat="1" ht="16.5" customHeight="1">
      <c r="B213" s="40"/>
      <c r="C213" s="224" t="s">
        <v>379</v>
      </c>
      <c r="D213" s="224" t="s">
        <v>190</v>
      </c>
      <c r="E213" s="225" t="s">
        <v>380</v>
      </c>
      <c r="F213" s="226" t="s">
        <v>381</v>
      </c>
      <c r="G213" s="227" t="s">
        <v>154</v>
      </c>
      <c r="H213" s="228">
        <v>150.304</v>
      </c>
      <c r="I213" s="229"/>
      <c r="J213" s="230">
        <f>ROUND(I213*H213,0)</f>
        <v>0</v>
      </c>
      <c r="K213" s="226" t="s">
        <v>22</v>
      </c>
      <c r="L213" s="231"/>
      <c r="M213" s="232" t="s">
        <v>22</v>
      </c>
      <c r="N213" s="233" t="s">
        <v>45</v>
      </c>
      <c r="O213" s="41"/>
      <c r="P213" s="209">
        <f>O213*H213</f>
        <v>0</v>
      </c>
      <c r="Q213" s="209">
        <v>3.0000000000000001E-5</v>
      </c>
      <c r="R213" s="209">
        <f>Q213*H213</f>
        <v>4.5091200000000001E-3</v>
      </c>
      <c r="S213" s="209">
        <v>0</v>
      </c>
      <c r="T213" s="210">
        <f>S213*H213</f>
        <v>0</v>
      </c>
      <c r="AR213" s="23" t="s">
        <v>183</v>
      </c>
      <c r="AT213" s="23" t="s">
        <v>190</v>
      </c>
      <c r="AU213" s="23" t="s">
        <v>83</v>
      </c>
      <c r="AY213" s="23" t="s">
        <v>140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23" t="s">
        <v>83</v>
      </c>
      <c r="BK213" s="211">
        <f>ROUND(I213*H213,0)</f>
        <v>0</v>
      </c>
      <c r="BL213" s="23" t="s">
        <v>148</v>
      </c>
      <c r="BM213" s="23" t="s">
        <v>382</v>
      </c>
    </row>
    <row r="214" spans="2:65" s="12" customFormat="1" ht="13.5">
      <c r="B214" s="212"/>
      <c r="C214" s="213"/>
      <c r="D214" s="214" t="s">
        <v>150</v>
      </c>
      <c r="E214" s="215" t="s">
        <v>22</v>
      </c>
      <c r="F214" s="216" t="s">
        <v>383</v>
      </c>
      <c r="G214" s="213"/>
      <c r="H214" s="217">
        <v>150.304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150</v>
      </c>
      <c r="AU214" s="223" t="s">
        <v>83</v>
      </c>
      <c r="AV214" s="12" t="s">
        <v>83</v>
      </c>
      <c r="AW214" s="12" t="s">
        <v>36</v>
      </c>
      <c r="AX214" s="12" t="s">
        <v>73</v>
      </c>
      <c r="AY214" s="223" t="s">
        <v>140</v>
      </c>
    </row>
    <row r="215" spans="2:65" s="1" customFormat="1" ht="16.5" customHeight="1">
      <c r="B215" s="40"/>
      <c r="C215" s="200" t="s">
        <v>384</v>
      </c>
      <c r="D215" s="200" t="s">
        <v>143</v>
      </c>
      <c r="E215" s="201" t="s">
        <v>385</v>
      </c>
      <c r="F215" s="202" t="s">
        <v>386</v>
      </c>
      <c r="G215" s="203" t="s">
        <v>161</v>
      </c>
      <c r="H215" s="204">
        <v>2220.6480000000001</v>
      </c>
      <c r="I215" s="205"/>
      <c r="J215" s="206">
        <f>ROUND(I215*H215,0)</f>
        <v>0</v>
      </c>
      <c r="K215" s="202" t="s">
        <v>147</v>
      </c>
      <c r="L215" s="60"/>
      <c r="M215" s="207" t="s">
        <v>22</v>
      </c>
      <c r="N215" s="208" t="s">
        <v>45</v>
      </c>
      <c r="O215" s="41"/>
      <c r="P215" s="209">
        <f>O215*H215</f>
        <v>0</v>
      </c>
      <c r="Q215" s="209">
        <v>4.8599999999999997E-3</v>
      </c>
      <c r="R215" s="209">
        <f>Q215*H215</f>
        <v>10.79234928</v>
      </c>
      <c r="S215" s="209">
        <v>0</v>
      </c>
      <c r="T215" s="210">
        <f>S215*H215</f>
        <v>0</v>
      </c>
      <c r="AR215" s="23" t="s">
        <v>148</v>
      </c>
      <c r="AT215" s="23" t="s">
        <v>143</v>
      </c>
      <c r="AU215" s="23" t="s">
        <v>83</v>
      </c>
      <c r="AY215" s="23" t="s">
        <v>140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23" t="s">
        <v>83</v>
      </c>
      <c r="BK215" s="211">
        <f>ROUND(I215*H215,0)</f>
        <v>0</v>
      </c>
      <c r="BL215" s="23" t="s">
        <v>148</v>
      </c>
      <c r="BM215" s="23" t="s">
        <v>387</v>
      </c>
    </row>
    <row r="216" spans="2:65" s="12" customFormat="1" ht="13.5">
      <c r="B216" s="212"/>
      <c r="C216" s="213"/>
      <c r="D216" s="214" t="s">
        <v>150</v>
      </c>
      <c r="E216" s="215" t="s">
        <v>22</v>
      </c>
      <c r="F216" s="216" t="s">
        <v>388</v>
      </c>
      <c r="G216" s="213"/>
      <c r="H216" s="217">
        <v>160.38</v>
      </c>
      <c r="I216" s="218"/>
      <c r="J216" s="213"/>
      <c r="K216" s="213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150</v>
      </c>
      <c r="AU216" s="223" t="s">
        <v>83</v>
      </c>
      <c r="AV216" s="12" t="s">
        <v>83</v>
      </c>
      <c r="AW216" s="12" t="s">
        <v>36</v>
      </c>
      <c r="AX216" s="12" t="s">
        <v>73</v>
      </c>
      <c r="AY216" s="223" t="s">
        <v>140</v>
      </c>
    </row>
    <row r="217" spans="2:65" s="12" customFormat="1" ht="13.5">
      <c r="B217" s="212"/>
      <c r="C217" s="213"/>
      <c r="D217" s="214" t="s">
        <v>150</v>
      </c>
      <c r="E217" s="215" t="s">
        <v>22</v>
      </c>
      <c r="F217" s="216" t="s">
        <v>212</v>
      </c>
      <c r="G217" s="213"/>
      <c r="H217" s="217">
        <v>6.9420000000000002</v>
      </c>
      <c r="I217" s="218"/>
      <c r="J217" s="213"/>
      <c r="K217" s="213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150</v>
      </c>
      <c r="AU217" s="223" t="s">
        <v>83</v>
      </c>
      <c r="AV217" s="12" t="s">
        <v>83</v>
      </c>
      <c r="AW217" s="12" t="s">
        <v>36</v>
      </c>
      <c r="AX217" s="12" t="s">
        <v>73</v>
      </c>
      <c r="AY217" s="223" t="s">
        <v>140</v>
      </c>
    </row>
    <row r="218" spans="2:65" s="12" customFormat="1" ht="13.5">
      <c r="B218" s="212"/>
      <c r="C218" s="213"/>
      <c r="D218" s="214" t="s">
        <v>150</v>
      </c>
      <c r="E218" s="215" t="s">
        <v>22</v>
      </c>
      <c r="F218" s="216" t="s">
        <v>258</v>
      </c>
      <c r="G218" s="213"/>
      <c r="H218" s="217">
        <v>1992.482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150</v>
      </c>
      <c r="AU218" s="223" t="s">
        <v>83</v>
      </c>
      <c r="AV218" s="12" t="s">
        <v>83</v>
      </c>
      <c r="AW218" s="12" t="s">
        <v>36</v>
      </c>
      <c r="AX218" s="12" t="s">
        <v>73</v>
      </c>
      <c r="AY218" s="223" t="s">
        <v>140</v>
      </c>
    </row>
    <row r="219" spans="2:65" s="12" customFormat="1" ht="13.5">
      <c r="B219" s="212"/>
      <c r="C219" s="213"/>
      <c r="D219" s="214" t="s">
        <v>150</v>
      </c>
      <c r="E219" s="215" t="s">
        <v>22</v>
      </c>
      <c r="F219" s="216" t="s">
        <v>259</v>
      </c>
      <c r="G219" s="213"/>
      <c r="H219" s="217">
        <v>-355.26400000000001</v>
      </c>
      <c r="I219" s="218"/>
      <c r="J219" s="213"/>
      <c r="K219" s="213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150</v>
      </c>
      <c r="AU219" s="223" t="s">
        <v>83</v>
      </c>
      <c r="AV219" s="12" t="s">
        <v>83</v>
      </c>
      <c r="AW219" s="12" t="s">
        <v>36</v>
      </c>
      <c r="AX219" s="12" t="s">
        <v>73</v>
      </c>
      <c r="AY219" s="223" t="s">
        <v>140</v>
      </c>
    </row>
    <row r="220" spans="2:65" s="12" customFormat="1" ht="13.5">
      <c r="B220" s="212"/>
      <c r="C220" s="213"/>
      <c r="D220" s="214" t="s">
        <v>150</v>
      </c>
      <c r="E220" s="215" t="s">
        <v>22</v>
      </c>
      <c r="F220" s="216" t="s">
        <v>260</v>
      </c>
      <c r="G220" s="213"/>
      <c r="H220" s="217">
        <v>-337.32</v>
      </c>
      <c r="I220" s="218"/>
      <c r="J220" s="213"/>
      <c r="K220" s="213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150</v>
      </c>
      <c r="AU220" s="223" t="s">
        <v>83</v>
      </c>
      <c r="AV220" s="12" t="s">
        <v>83</v>
      </c>
      <c r="AW220" s="12" t="s">
        <v>36</v>
      </c>
      <c r="AX220" s="12" t="s">
        <v>73</v>
      </c>
      <c r="AY220" s="223" t="s">
        <v>140</v>
      </c>
    </row>
    <row r="221" spans="2:65" s="12" customFormat="1" ht="13.5">
      <c r="B221" s="212"/>
      <c r="C221" s="213"/>
      <c r="D221" s="214" t="s">
        <v>150</v>
      </c>
      <c r="E221" s="215" t="s">
        <v>22</v>
      </c>
      <c r="F221" s="216" t="s">
        <v>389</v>
      </c>
      <c r="G221" s="213"/>
      <c r="H221" s="217">
        <v>-10.54</v>
      </c>
      <c r="I221" s="218"/>
      <c r="J221" s="213"/>
      <c r="K221" s="213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150</v>
      </c>
      <c r="AU221" s="223" t="s">
        <v>83</v>
      </c>
      <c r="AV221" s="12" t="s">
        <v>83</v>
      </c>
      <c r="AW221" s="12" t="s">
        <v>36</v>
      </c>
      <c r="AX221" s="12" t="s">
        <v>73</v>
      </c>
      <c r="AY221" s="223" t="s">
        <v>140</v>
      </c>
    </row>
    <row r="222" spans="2:65" s="12" customFormat="1" ht="13.5">
      <c r="B222" s="212"/>
      <c r="C222" s="213"/>
      <c r="D222" s="214" t="s">
        <v>150</v>
      </c>
      <c r="E222" s="215" t="s">
        <v>22</v>
      </c>
      <c r="F222" s="216" t="s">
        <v>390</v>
      </c>
      <c r="G222" s="213"/>
      <c r="H222" s="217">
        <v>105.664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150</v>
      </c>
      <c r="AU222" s="223" t="s">
        <v>83</v>
      </c>
      <c r="AV222" s="12" t="s">
        <v>83</v>
      </c>
      <c r="AW222" s="12" t="s">
        <v>36</v>
      </c>
      <c r="AX222" s="12" t="s">
        <v>73</v>
      </c>
      <c r="AY222" s="223" t="s">
        <v>140</v>
      </c>
    </row>
    <row r="223" spans="2:65" s="12" customFormat="1" ht="13.5">
      <c r="B223" s="212"/>
      <c r="C223" s="213"/>
      <c r="D223" s="214" t="s">
        <v>150</v>
      </c>
      <c r="E223" s="215" t="s">
        <v>22</v>
      </c>
      <c r="F223" s="216" t="s">
        <v>391</v>
      </c>
      <c r="G223" s="213"/>
      <c r="H223" s="217">
        <v>293.22399999999999</v>
      </c>
      <c r="I223" s="218"/>
      <c r="J223" s="213"/>
      <c r="K223" s="213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150</v>
      </c>
      <c r="AU223" s="223" t="s">
        <v>83</v>
      </c>
      <c r="AV223" s="12" t="s">
        <v>83</v>
      </c>
      <c r="AW223" s="12" t="s">
        <v>36</v>
      </c>
      <c r="AX223" s="12" t="s">
        <v>73</v>
      </c>
      <c r="AY223" s="223" t="s">
        <v>140</v>
      </c>
    </row>
    <row r="224" spans="2:65" s="12" customFormat="1" ht="13.5">
      <c r="B224" s="212"/>
      <c r="C224" s="213"/>
      <c r="D224" s="214" t="s">
        <v>150</v>
      </c>
      <c r="E224" s="215" t="s">
        <v>22</v>
      </c>
      <c r="F224" s="216" t="s">
        <v>392</v>
      </c>
      <c r="G224" s="213"/>
      <c r="H224" s="217">
        <v>170.136</v>
      </c>
      <c r="I224" s="218"/>
      <c r="J224" s="213"/>
      <c r="K224" s="213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150</v>
      </c>
      <c r="AU224" s="223" t="s">
        <v>83</v>
      </c>
      <c r="AV224" s="12" t="s">
        <v>83</v>
      </c>
      <c r="AW224" s="12" t="s">
        <v>36</v>
      </c>
      <c r="AX224" s="12" t="s">
        <v>73</v>
      </c>
      <c r="AY224" s="223" t="s">
        <v>140</v>
      </c>
    </row>
    <row r="225" spans="2:65" s="12" customFormat="1" ht="13.5">
      <c r="B225" s="212"/>
      <c r="C225" s="213"/>
      <c r="D225" s="214" t="s">
        <v>150</v>
      </c>
      <c r="E225" s="215" t="s">
        <v>22</v>
      </c>
      <c r="F225" s="216" t="s">
        <v>393</v>
      </c>
      <c r="G225" s="213"/>
      <c r="H225" s="217">
        <v>105.664</v>
      </c>
      <c r="I225" s="218"/>
      <c r="J225" s="213"/>
      <c r="K225" s="213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150</v>
      </c>
      <c r="AU225" s="223" t="s">
        <v>83</v>
      </c>
      <c r="AV225" s="12" t="s">
        <v>83</v>
      </c>
      <c r="AW225" s="12" t="s">
        <v>36</v>
      </c>
      <c r="AX225" s="12" t="s">
        <v>73</v>
      </c>
      <c r="AY225" s="223" t="s">
        <v>140</v>
      </c>
    </row>
    <row r="226" spans="2:65" s="12" customFormat="1" ht="13.5">
      <c r="B226" s="212"/>
      <c r="C226" s="213"/>
      <c r="D226" s="214" t="s">
        <v>150</v>
      </c>
      <c r="E226" s="215" t="s">
        <v>22</v>
      </c>
      <c r="F226" s="216" t="s">
        <v>394</v>
      </c>
      <c r="G226" s="213"/>
      <c r="H226" s="217">
        <v>62.04</v>
      </c>
      <c r="I226" s="218"/>
      <c r="J226" s="213"/>
      <c r="K226" s="213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150</v>
      </c>
      <c r="AU226" s="223" t="s">
        <v>83</v>
      </c>
      <c r="AV226" s="12" t="s">
        <v>83</v>
      </c>
      <c r="AW226" s="12" t="s">
        <v>36</v>
      </c>
      <c r="AX226" s="12" t="s">
        <v>73</v>
      </c>
      <c r="AY226" s="223" t="s">
        <v>140</v>
      </c>
    </row>
    <row r="227" spans="2:65" s="12" customFormat="1" ht="13.5">
      <c r="B227" s="212"/>
      <c r="C227" s="213"/>
      <c r="D227" s="214" t="s">
        <v>150</v>
      </c>
      <c r="E227" s="215" t="s">
        <v>22</v>
      </c>
      <c r="F227" s="216" t="s">
        <v>395</v>
      </c>
      <c r="G227" s="213"/>
      <c r="H227" s="217">
        <v>25.44</v>
      </c>
      <c r="I227" s="218"/>
      <c r="J227" s="213"/>
      <c r="K227" s="213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150</v>
      </c>
      <c r="AU227" s="223" t="s">
        <v>83</v>
      </c>
      <c r="AV227" s="12" t="s">
        <v>83</v>
      </c>
      <c r="AW227" s="12" t="s">
        <v>36</v>
      </c>
      <c r="AX227" s="12" t="s">
        <v>73</v>
      </c>
      <c r="AY227" s="223" t="s">
        <v>140</v>
      </c>
    </row>
    <row r="228" spans="2:65" s="12" customFormat="1" ht="13.5">
      <c r="B228" s="212"/>
      <c r="C228" s="213"/>
      <c r="D228" s="214" t="s">
        <v>150</v>
      </c>
      <c r="E228" s="215" t="s">
        <v>22</v>
      </c>
      <c r="F228" s="216" t="s">
        <v>396</v>
      </c>
      <c r="G228" s="213"/>
      <c r="H228" s="217">
        <v>1.8</v>
      </c>
      <c r="I228" s="218"/>
      <c r="J228" s="213"/>
      <c r="K228" s="213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150</v>
      </c>
      <c r="AU228" s="223" t="s">
        <v>83</v>
      </c>
      <c r="AV228" s="12" t="s">
        <v>83</v>
      </c>
      <c r="AW228" s="12" t="s">
        <v>36</v>
      </c>
      <c r="AX228" s="12" t="s">
        <v>73</v>
      </c>
      <c r="AY228" s="223" t="s">
        <v>140</v>
      </c>
    </row>
    <row r="229" spans="2:65" s="1" customFormat="1" ht="16.5" customHeight="1">
      <c r="B229" s="40"/>
      <c r="C229" s="200" t="s">
        <v>397</v>
      </c>
      <c r="D229" s="200" t="s">
        <v>143</v>
      </c>
      <c r="E229" s="201" t="s">
        <v>398</v>
      </c>
      <c r="F229" s="202" t="s">
        <v>399</v>
      </c>
      <c r="G229" s="203" t="s">
        <v>161</v>
      </c>
      <c r="H229" s="204">
        <v>160.38</v>
      </c>
      <c r="I229" s="205"/>
      <c r="J229" s="206">
        <f>ROUND(I229*H229,0)</f>
        <v>0</v>
      </c>
      <c r="K229" s="202" t="s">
        <v>147</v>
      </c>
      <c r="L229" s="60"/>
      <c r="M229" s="207" t="s">
        <v>22</v>
      </c>
      <c r="N229" s="208" t="s">
        <v>45</v>
      </c>
      <c r="O229" s="41"/>
      <c r="P229" s="209">
        <f>O229*H229</f>
        <v>0</v>
      </c>
      <c r="Q229" s="209">
        <v>9.6799999999999994E-3</v>
      </c>
      <c r="R229" s="209">
        <f>Q229*H229</f>
        <v>1.5524783999999998</v>
      </c>
      <c r="S229" s="209">
        <v>0</v>
      </c>
      <c r="T229" s="210">
        <f>S229*H229</f>
        <v>0</v>
      </c>
      <c r="AR229" s="23" t="s">
        <v>148</v>
      </c>
      <c r="AT229" s="23" t="s">
        <v>143</v>
      </c>
      <c r="AU229" s="23" t="s">
        <v>83</v>
      </c>
      <c r="AY229" s="23" t="s">
        <v>140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23" t="s">
        <v>83</v>
      </c>
      <c r="BK229" s="211">
        <f>ROUND(I229*H229,0)</f>
        <v>0</v>
      </c>
      <c r="BL229" s="23" t="s">
        <v>148</v>
      </c>
      <c r="BM229" s="23" t="s">
        <v>400</v>
      </c>
    </row>
    <row r="230" spans="2:65" s="12" customFormat="1" ht="13.5">
      <c r="B230" s="212"/>
      <c r="C230" s="213"/>
      <c r="D230" s="214" t="s">
        <v>150</v>
      </c>
      <c r="E230" s="215" t="s">
        <v>22</v>
      </c>
      <c r="F230" s="216" t="s">
        <v>211</v>
      </c>
      <c r="G230" s="213"/>
      <c r="H230" s="217">
        <v>160.38</v>
      </c>
      <c r="I230" s="218"/>
      <c r="J230" s="213"/>
      <c r="K230" s="213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150</v>
      </c>
      <c r="AU230" s="223" t="s">
        <v>83</v>
      </c>
      <c r="AV230" s="12" t="s">
        <v>83</v>
      </c>
      <c r="AW230" s="12" t="s">
        <v>36</v>
      </c>
      <c r="AX230" s="12" t="s">
        <v>73</v>
      </c>
      <c r="AY230" s="223" t="s">
        <v>140</v>
      </c>
    </row>
    <row r="231" spans="2:65" s="1" customFormat="1" ht="25.5" customHeight="1">
      <c r="B231" s="40"/>
      <c r="C231" s="200" t="s">
        <v>401</v>
      </c>
      <c r="D231" s="200" t="s">
        <v>143</v>
      </c>
      <c r="E231" s="201" t="s">
        <v>402</v>
      </c>
      <c r="F231" s="202" t="s">
        <v>403</v>
      </c>
      <c r="G231" s="203" t="s">
        <v>161</v>
      </c>
      <c r="H231" s="204">
        <v>2195.386</v>
      </c>
      <c r="I231" s="205"/>
      <c r="J231" s="206">
        <f>ROUND(I231*H231,0)</f>
        <v>0</v>
      </c>
      <c r="K231" s="202" t="s">
        <v>147</v>
      </c>
      <c r="L231" s="60"/>
      <c r="M231" s="207" t="s">
        <v>22</v>
      </c>
      <c r="N231" s="208" t="s">
        <v>45</v>
      </c>
      <c r="O231" s="41"/>
      <c r="P231" s="209">
        <f>O231*H231</f>
        <v>0</v>
      </c>
      <c r="Q231" s="209">
        <v>3.48E-3</v>
      </c>
      <c r="R231" s="209">
        <f>Q231*H231</f>
        <v>7.6399432799999998</v>
      </c>
      <c r="S231" s="209">
        <v>0</v>
      </c>
      <c r="T231" s="210">
        <f>S231*H231</f>
        <v>0</v>
      </c>
      <c r="AR231" s="23" t="s">
        <v>148</v>
      </c>
      <c r="AT231" s="23" t="s">
        <v>143</v>
      </c>
      <c r="AU231" s="23" t="s">
        <v>83</v>
      </c>
      <c r="AY231" s="23" t="s">
        <v>140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23" t="s">
        <v>83</v>
      </c>
      <c r="BK231" s="211">
        <f>ROUND(I231*H231,0)</f>
        <v>0</v>
      </c>
      <c r="BL231" s="23" t="s">
        <v>148</v>
      </c>
      <c r="BM231" s="23" t="s">
        <v>404</v>
      </c>
    </row>
    <row r="232" spans="2:65" s="12" customFormat="1" ht="13.5">
      <c r="B232" s="212"/>
      <c r="C232" s="213"/>
      <c r="D232" s="214" t="s">
        <v>150</v>
      </c>
      <c r="E232" s="215" t="s">
        <v>22</v>
      </c>
      <c r="F232" s="216" t="s">
        <v>258</v>
      </c>
      <c r="G232" s="213"/>
      <c r="H232" s="217">
        <v>1992.482</v>
      </c>
      <c r="I232" s="218"/>
      <c r="J232" s="213"/>
      <c r="K232" s="213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150</v>
      </c>
      <c r="AU232" s="223" t="s">
        <v>83</v>
      </c>
      <c r="AV232" s="12" t="s">
        <v>83</v>
      </c>
      <c r="AW232" s="12" t="s">
        <v>36</v>
      </c>
      <c r="AX232" s="12" t="s">
        <v>73</v>
      </c>
      <c r="AY232" s="223" t="s">
        <v>140</v>
      </c>
    </row>
    <row r="233" spans="2:65" s="12" customFormat="1" ht="13.5">
      <c r="B233" s="212"/>
      <c r="C233" s="213"/>
      <c r="D233" s="214" t="s">
        <v>150</v>
      </c>
      <c r="E233" s="215" t="s">
        <v>22</v>
      </c>
      <c r="F233" s="216" t="s">
        <v>259</v>
      </c>
      <c r="G233" s="213"/>
      <c r="H233" s="217">
        <v>-355.26400000000001</v>
      </c>
      <c r="I233" s="218"/>
      <c r="J233" s="213"/>
      <c r="K233" s="213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150</v>
      </c>
      <c r="AU233" s="223" t="s">
        <v>83</v>
      </c>
      <c r="AV233" s="12" t="s">
        <v>83</v>
      </c>
      <c r="AW233" s="12" t="s">
        <v>36</v>
      </c>
      <c r="AX233" s="12" t="s">
        <v>73</v>
      </c>
      <c r="AY233" s="223" t="s">
        <v>140</v>
      </c>
    </row>
    <row r="234" spans="2:65" s="12" customFormat="1" ht="13.5">
      <c r="B234" s="212"/>
      <c r="C234" s="213"/>
      <c r="D234" s="214" t="s">
        <v>150</v>
      </c>
      <c r="E234" s="215" t="s">
        <v>22</v>
      </c>
      <c r="F234" s="216" t="s">
        <v>260</v>
      </c>
      <c r="G234" s="213"/>
      <c r="H234" s="217">
        <v>-337.32</v>
      </c>
      <c r="I234" s="218"/>
      <c r="J234" s="213"/>
      <c r="K234" s="213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150</v>
      </c>
      <c r="AU234" s="223" t="s">
        <v>83</v>
      </c>
      <c r="AV234" s="12" t="s">
        <v>83</v>
      </c>
      <c r="AW234" s="12" t="s">
        <v>36</v>
      </c>
      <c r="AX234" s="12" t="s">
        <v>73</v>
      </c>
      <c r="AY234" s="223" t="s">
        <v>140</v>
      </c>
    </row>
    <row r="235" spans="2:65" s="12" customFormat="1" ht="13.5">
      <c r="B235" s="212"/>
      <c r="C235" s="213"/>
      <c r="D235" s="214" t="s">
        <v>150</v>
      </c>
      <c r="E235" s="215" t="s">
        <v>22</v>
      </c>
      <c r="F235" s="216" t="s">
        <v>390</v>
      </c>
      <c r="G235" s="213"/>
      <c r="H235" s="217">
        <v>105.664</v>
      </c>
      <c r="I235" s="218"/>
      <c r="J235" s="213"/>
      <c r="K235" s="213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150</v>
      </c>
      <c r="AU235" s="223" t="s">
        <v>83</v>
      </c>
      <c r="AV235" s="12" t="s">
        <v>83</v>
      </c>
      <c r="AW235" s="12" t="s">
        <v>36</v>
      </c>
      <c r="AX235" s="12" t="s">
        <v>73</v>
      </c>
      <c r="AY235" s="223" t="s">
        <v>140</v>
      </c>
    </row>
    <row r="236" spans="2:65" s="12" customFormat="1" ht="13.5">
      <c r="B236" s="212"/>
      <c r="C236" s="213"/>
      <c r="D236" s="214" t="s">
        <v>150</v>
      </c>
      <c r="E236" s="215" t="s">
        <v>22</v>
      </c>
      <c r="F236" s="216" t="s">
        <v>391</v>
      </c>
      <c r="G236" s="213"/>
      <c r="H236" s="217">
        <v>293.22399999999999</v>
      </c>
      <c r="I236" s="218"/>
      <c r="J236" s="213"/>
      <c r="K236" s="213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150</v>
      </c>
      <c r="AU236" s="223" t="s">
        <v>83</v>
      </c>
      <c r="AV236" s="12" t="s">
        <v>83</v>
      </c>
      <c r="AW236" s="12" t="s">
        <v>36</v>
      </c>
      <c r="AX236" s="12" t="s">
        <v>73</v>
      </c>
      <c r="AY236" s="223" t="s">
        <v>140</v>
      </c>
    </row>
    <row r="237" spans="2:65" s="12" customFormat="1" ht="13.5">
      <c r="B237" s="212"/>
      <c r="C237" s="213"/>
      <c r="D237" s="214" t="s">
        <v>150</v>
      </c>
      <c r="E237" s="215" t="s">
        <v>22</v>
      </c>
      <c r="F237" s="216" t="s">
        <v>392</v>
      </c>
      <c r="G237" s="213"/>
      <c r="H237" s="217">
        <v>170.136</v>
      </c>
      <c r="I237" s="218"/>
      <c r="J237" s="213"/>
      <c r="K237" s="213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150</v>
      </c>
      <c r="AU237" s="223" t="s">
        <v>83</v>
      </c>
      <c r="AV237" s="12" t="s">
        <v>83</v>
      </c>
      <c r="AW237" s="12" t="s">
        <v>36</v>
      </c>
      <c r="AX237" s="12" t="s">
        <v>73</v>
      </c>
      <c r="AY237" s="223" t="s">
        <v>140</v>
      </c>
    </row>
    <row r="238" spans="2:65" s="12" customFormat="1" ht="13.5">
      <c r="B238" s="212"/>
      <c r="C238" s="213"/>
      <c r="D238" s="214" t="s">
        <v>150</v>
      </c>
      <c r="E238" s="215" t="s">
        <v>22</v>
      </c>
      <c r="F238" s="216" t="s">
        <v>393</v>
      </c>
      <c r="G238" s="213"/>
      <c r="H238" s="217">
        <v>105.664</v>
      </c>
      <c r="I238" s="218"/>
      <c r="J238" s="213"/>
      <c r="K238" s="213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150</v>
      </c>
      <c r="AU238" s="223" t="s">
        <v>83</v>
      </c>
      <c r="AV238" s="12" t="s">
        <v>83</v>
      </c>
      <c r="AW238" s="12" t="s">
        <v>36</v>
      </c>
      <c r="AX238" s="12" t="s">
        <v>73</v>
      </c>
      <c r="AY238" s="223" t="s">
        <v>140</v>
      </c>
    </row>
    <row r="239" spans="2:65" s="12" customFormat="1" ht="13.5">
      <c r="B239" s="212"/>
      <c r="C239" s="213"/>
      <c r="D239" s="214" t="s">
        <v>150</v>
      </c>
      <c r="E239" s="215" t="s">
        <v>22</v>
      </c>
      <c r="F239" s="216" t="s">
        <v>405</v>
      </c>
      <c r="G239" s="213"/>
      <c r="H239" s="217">
        <v>124.08</v>
      </c>
      <c r="I239" s="218"/>
      <c r="J239" s="213"/>
      <c r="K239" s="213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150</v>
      </c>
      <c r="AU239" s="223" t="s">
        <v>83</v>
      </c>
      <c r="AV239" s="12" t="s">
        <v>83</v>
      </c>
      <c r="AW239" s="12" t="s">
        <v>36</v>
      </c>
      <c r="AX239" s="12" t="s">
        <v>73</v>
      </c>
      <c r="AY239" s="223" t="s">
        <v>140</v>
      </c>
    </row>
    <row r="240" spans="2:65" s="12" customFormat="1" ht="13.5">
      <c r="B240" s="212"/>
      <c r="C240" s="213"/>
      <c r="D240" s="214" t="s">
        <v>150</v>
      </c>
      <c r="E240" s="215" t="s">
        <v>22</v>
      </c>
      <c r="F240" s="216" t="s">
        <v>406</v>
      </c>
      <c r="G240" s="213"/>
      <c r="H240" s="217">
        <v>50.88</v>
      </c>
      <c r="I240" s="218"/>
      <c r="J240" s="213"/>
      <c r="K240" s="213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150</v>
      </c>
      <c r="AU240" s="223" t="s">
        <v>83</v>
      </c>
      <c r="AV240" s="12" t="s">
        <v>83</v>
      </c>
      <c r="AW240" s="12" t="s">
        <v>36</v>
      </c>
      <c r="AX240" s="12" t="s">
        <v>73</v>
      </c>
      <c r="AY240" s="223" t="s">
        <v>140</v>
      </c>
    </row>
    <row r="241" spans="2:65" s="12" customFormat="1" ht="13.5">
      <c r="B241" s="212"/>
      <c r="C241" s="213"/>
      <c r="D241" s="214" t="s">
        <v>150</v>
      </c>
      <c r="E241" s="215" t="s">
        <v>22</v>
      </c>
      <c r="F241" s="216" t="s">
        <v>407</v>
      </c>
      <c r="G241" s="213"/>
      <c r="H241" s="217">
        <v>3.6</v>
      </c>
      <c r="I241" s="218"/>
      <c r="J241" s="213"/>
      <c r="K241" s="213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150</v>
      </c>
      <c r="AU241" s="223" t="s">
        <v>83</v>
      </c>
      <c r="AV241" s="12" t="s">
        <v>83</v>
      </c>
      <c r="AW241" s="12" t="s">
        <v>36</v>
      </c>
      <c r="AX241" s="12" t="s">
        <v>73</v>
      </c>
      <c r="AY241" s="223" t="s">
        <v>140</v>
      </c>
    </row>
    <row r="242" spans="2:65" s="12" customFormat="1" ht="13.5">
      <c r="B242" s="212"/>
      <c r="C242" s="213"/>
      <c r="D242" s="214" t="s">
        <v>150</v>
      </c>
      <c r="E242" s="215" t="s">
        <v>22</v>
      </c>
      <c r="F242" s="216" t="s">
        <v>408</v>
      </c>
      <c r="G242" s="213"/>
      <c r="H242" s="217">
        <v>42.24</v>
      </c>
      <c r="I242" s="218"/>
      <c r="J242" s="213"/>
      <c r="K242" s="213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150</v>
      </c>
      <c r="AU242" s="223" t="s">
        <v>83</v>
      </c>
      <c r="AV242" s="12" t="s">
        <v>83</v>
      </c>
      <c r="AW242" s="12" t="s">
        <v>36</v>
      </c>
      <c r="AX242" s="12" t="s">
        <v>73</v>
      </c>
      <c r="AY242" s="223" t="s">
        <v>140</v>
      </c>
    </row>
    <row r="243" spans="2:65" s="1" customFormat="1" ht="16.5" customHeight="1">
      <c r="B243" s="40"/>
      <c r="C243" s="200" t="s">
        <v>409</v>
      </c>
      <c r="D243" s="200" t="s">
        <v>143</v>
      </c>
      <c r="E243" s="201" t="s">
        <v>410</v>
      </c>
      <c r="F243" s="202" t="s">
        <v>411</v>
      </c>
      <c r="G243" s="203" t="s">
        <v>154</v>
      </c>
      <c r="H243" s="204">
        <v>12</v>
      </c>
      <c r="I243" s="205"/>
      <c r="J243" s="206">
        <f>ROUND(I243*H243,0)</f>
        <v>0</v>
      </c>
      <c r="K243" s="202" t="s">
        <v>147</v>
      </c>
      <c r="L243" s="60"/>
      <c r="M243" s="207" t="s">
        <v>22</v>
      </c>
      <c r="N243" s="208" t="s">
        <v>45</v>
      </c>
      <c r="O243" s="41"/>
      <c r="P243" s="209">
        <f>O243*H243</f>
        <v>0</v>
      </c>
      <c r="Q243" s="209">
        <v>2.0650000000000002E-2</v>
      </c>
      <c r="R243" s="209">
        <f>Q243*H243</f>
        <v>0.24780000000000002</v>
      </c>
      <c r="S243" s="209">
        <v>0</v>
      </c>
      <c r="T243" s="210">
        <f>S243*H243</f>
        <v>0</v>
      </c>
      <c r="AR243" s="23" t="s">
        <v>148</v>
      </c>
      <c r="AT243" s="23" t="s">
        <v>143</v>
      </c>
      <c r="AU243" s="23" t="s">
        <v>83</v>
      </c>
      <c r="AY243" s="23" t="s">
        <v>140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23" t="s">
        <v>83</v>
      </c>
      <c r="BK243" s="211">
        <f>ROUND(I243*H243,0)</f>
        <v>0</v>
      </c>
      <c r="BL243" s="23" t="s">
        <v>148</v>
      </c>
      <c r="BM243" s="23" t="s">
        <v>412</v>
      </c>
    </row>
    <row r="244" spans="2:65" s="12" customFormat="1" ht="13.5">
      <c r="B244" s="212"/>
      <c r="C244" s="213"/>
      <c r="D244" s="214" t="s">
        <v>150</v>
      </c>
      <c r="E244" s="215" t="s">
        <v>22</v>
      </c>
      <c r="F244" s="216" t="s">
        <v>413</v>
      </c>
      <c r="G244" s="213"/>
      <c r="H244" s="217">
        <v>12</v>
      </c>
      <c r="I244" s="218"/>
      <c r="J244" s="213"/>
      <c r="K244" s="213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150</v>
      </c>
      <c r="AU244" s="223" t="s">
        <v>83</v>
      </c>
      <c r="AV244" s="12" t="s">
        <v>83</v>
      </c>
      <c r="AW244" s="12" t="s">
        <v>36</v>
      </c>
      <c r="AX244" s="12" t="s">
        <v>73</v>
      </c>
      <c r="AY244" s="223" t="s">
        <v>140</v>
      </c>
    </row>
    <row r="245" spans="2:65" s="1" customFormat="1" ht="16.5" customHeight="1">
      <c r="B245" s="40"/>
      <c r="C245" s="200" t="s">
        <v>414</v>
      </c>
      <c r="D245" s="200" t="s">
        <v>143</v>
      </c>
      <c r="E245" s="201" t="s">
        <v>415</v>
      </c>
      <c r="F245" s="202" t="s">
        <v>416</v>
      </c>
      <c r="G245" s="203" t="s">
        <v>161</v>
      </c>
      <c r="H245" s="204">
        <v>528.48</v>
      </c>
      <c r="I245" s="205"/>
      <c r="J245" s="206">
        <f>ROUND(I245*H245,0)</f>
        <v>0</v>
      </c>
      <c r="K245" s="202" t="s">
        <v>147</v>
      </c>
      <c r="L245" s="60"/>
      <c r="M245" s="207" t="s">
        <v>22</v>
      </c>
      <c r="N245" s="208" t="s">
        <v>45</v>
      </c>
      <c r="O245" s="41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AR245" s="23" t="s">
        <v>148</v>
      </c>
      <c r="AT245" s="23" t="s">
        <v>143</v>
      </c>
      <c r="AU245" s="23" t="s">
        <v>83</v>
      </c>
      <c r="AY245" s="23" t="s">
        <v>140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23" t="s">
        <v>83</v>
      </c>
      <c r="BK245" s="211">
        <f>ROUND(I245*H245,0)</f>
        <v>0</v>
      </c>
      <c r="BL245" s="23" t="s">
        <v>148</v>
      </c>
      <c r="BM245" s="23" t="s">
        <v>417</v>
      </c>
    </row>
    <row r="246" spans="2:65" s="12" customFormat="1" ht="13.5">
      <c r="B246" s="212"/>
      <c r="C246" s="213"/>
      <c r="D246" s="214" t="s">
        <v>150</v>
      </c>
      <c r="E246" s="215" t="s">
        <v>22</v>
      </c>
      <c r="F246" s="216" t="s">
        <v>418</v>
      </c>
      <c r="G246" s="213"/>
      <c r="H246" s="217">
        <v>15.12</v>
      </c>
      <c r="I246" s="218"/>
      <c r="J246" s="213"/>
      <c r="K246" s="213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150</v>
      </c>
      <c r="AU246" s="223" t="s">
        <v>83</v>
      </c>
      <c r="AV246" s="12" t="s">
        <v>83</v>
      </c>
      <c r="AW246" s="12" t="s">
        <v>36</v>
      </c>
      <c r="AX246" s="12" t="s">
        <v>73</v>
      </c>
      <c r="AY246" s="223" t="s">
        <v>140</v>
      </c>
    </row>
    <row r="247" spans="2:65" s="12" customFormat="1" ht="13.5">
      <c r="B247" s="212"/>
      <c r="C247" s="213"/>
      <c r="D247" s="214" t="s">
        <v>150</v>
      </c>
      <c r="E247" s="215" t="s">
        <v>22</v>
      </c>
      <c r="F247" s="216" t="s">
        <v>419</v>
      </c>
      <c r="G247" s="213"/>
      <c r="H247" s="217">
        <v>513.36</v>
      </c>
      <c r="I247" s="218"/>
      <c r="J247" s="213"/>
      <c r="K247" s="213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150</v>
      </c>
      <c r="AU247" s="223" t="s">
        <v>83</v>
      </c>
      <c r="AV247" s="12" t="s">
        <v>83</v>
      </c>
      <c r="AW247" s="12" t="s">
        <v>36</v>
      </c>
      <c r="AX247" s="12" t="s">
        <v>73</v>
      </c>
      <c r="AY247" s="223" t="s">
        <v>140</v>
      </c>
    </row>
    <row r="248" spans="2:65" s="1" customFormat="1" ht="16.5" customHeight="1">
      <c r="B248" s="40"/>
      <c r="C248" s="200" t="s">
        <v>420</v>
      </c>
      <c r="D248" s="200" t="s">
        <v>143</v>
      </c>
      <c r="E248" s="201" t="s">
        <v>421</v>
      </c>
      <c r="F248" s="202" t="s">
        <v>422</v>
      </c>
      <c r="G248" s="203" t="s">
        <v>161</v>
      </c>
      <c r="H248" s="204">
        <v>2399.1089999999999</v>
      </c>
      <c r="I248" s="205"/>
      <c r="J248" s="206">
        <f>ROUND(I248*H248,0)</f>
        <v>0</v>
      </c>
      <c r="K248" s="202" t="s">
        <v>147</v>
      </c>
      <c r="L248" s="60"/>
      <c r="M248" s="207" t="s">
        <v>22</v>
      </c>
      <c r="N248" s="208" t="s">
        <v>45</v>
      </c>
      <c r="O248" s="41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AR248" s="23" t="s">
        <v>148</v>
      </c>
      <c r="AT248" s="23" t="s">
        <v>143</v>
      </c>
      <c r="AU248" s="23" t="s">
        <v>83</v>
      </c>
      <c r="AY248" s="23" t="s">
        <v>140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23" t="s">
        <v>83</v>
      </c>
      <c r="BK248" s="211">
        <f>ROUND(I248*H248,0)</f>
        <v>0</v>
      </c>
      <c r="BL248" s="23" t="s">
        <v>148</v>
      </c>
      <c r="BM248" s="23" t="s">
        <v>423</v>
      </c>
    </row>
    <row r="249" spans="2:65" s="12" customFormat="1" ht="13.5">
      <c r="B249" s="212"/>
      <c r="C249" s="213"/>
      <c r="D249" s="214" t="s">
        <v>150</v>
      </c>
      <c r="E249" s="215" t="s">
        <v>22</v>
      </c>
      <c r="F249" s="216" t="s">
        <v>388</v>
      </c>
      <c r="G249" s="213"/>
      <c r="H249" s="217">
        <v>160.38</v>
      </c>
      <c r="I249" s="218"/>
      <c r="J249" s="213"/>
      <c r="K249" s="213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150</v>
      </c>
      <c r="AU249" s="223" t="s">
        <v>83</v>
      </c>
      <c r="AV249" s="12" t="s">
        <v>83</v>
      </c>
      <c r="AW249" s="12" t="s">
        <v>36</v>
      </c>
      <c r="AX249" s="12" t="s">
        <v>73</v>
      </c>
      <c r="AY249" s="223" t="s">
        <v>140</v>
      </c>
    </row>
    <row r="250" spans="2:65" s="12" customFormat="1" ht="13.5">
      <c r="B250" s="212"/>
      <c r="C250" s="213"/>
      <c r="D250" s="214" t="s">
        <v>150</v>
      </c>
      <c r="E250" s="215" t="s">
        <v>22</v>
      </c>
      <c r="F250" s="216" t="s">
        <v>212</v>
      </c>
      <c r="G250" s="213"/>
      <c r="H250" s="217">
        <v>6.9420000000000002</v>
      </c>
      <c r="I250" s="218"/>
      <c r="J250" s="213"/>
      <c r="K250" s="213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150</v>
      </c>
      <c r="AU250" s="223" t="s">
        <v>83</v>
      </c>
      <c r="AV250" s="12" t="s">
        <v>83</v>
      </c>
      <c r="AW250" s="12" t="s">
        <v>36</v>
      </c>
      <c r="AX250" s="12" t="s">
        <v>73</v>
      </c>
      <c r="AY250" s="223" t="s">
        <v>140</v>
      </c>
    </row>
    <row r="251" spans="2:65" s="12" customFormat="1" ht="13.5">
      <c r="B251" s="212"/>
      <c r="C251" s="213"/>
      <c r="D251" s="214" t="s">
        <v>150</v>
      </c>
      <c r="E251" s="215" t="s">
        <v>22</v>
      </c>
      <c r="F251" s="216" t="s">
        <v>424</v>
      </c>
      <c r="G251" s="213"/>
      <c r="H251" s="217">
        <v>2231.7869999999998</v>
      </c>
      <c r="I251" s="218"/>
      <c r="J251" s="213"/>
      <c r="K251" s="213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150</v>
      </c>
      <c r="AU251" s="223" t="s">
        <v>83</v>
      </c>
      <c r="AV251" s="12" t="s">
        <v>83</v>
      </c>
      <c r="AW251" s="12" t="s">
        <v>36</v>
      </c>
      <c r="AX251" s="12" t="s">
        <v>73</v>
      </c>
      <c r="AY251" s="223" t="s">
        <v>140</v>
      </c>
    </row>
    <row r="252" spans="2:65" s="1" customFormat="1" ht="25.5" customHeight="1">
      <c r="B252" s="40"/>
      <c r="C252" s="200" t="s">
        <v>425</v>
      </c>
      <c r="D252" s="200" t="s">
        <v>143</v>
      </c>
      <c r="E252" s="201" t="s">
        <v>426</v>
      </c>
      <c r="F252" s="202" t="s">
        <v>427</v>
      </c>
      <c r="G252" s="203" t="s">
        <v>154</v>
      </c>
      <c r="H252" s="204">
        <v>200</v>
      </c>
      <c r="I252" s="205"/>
      <c r="J252" s="206">
        <f>ROUND(I252*H252,0)</f>
        <v>0</v>
      </c>
      <c r="K252" s="202" t="s">
        <v>147</v>
      </c>
      <c r="L252" s="60"/>
      <c r="M252" s="207" t="s">
        <v>22</v>
      </c>
      <c r="N252" s="208" t="s">
        <v>45</v>
      </c>
      <c r="O252" s="41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23" t="s">
        <v>148</v>
      </c>
      <c r="AT252" s="23" t="s">
        <v>143</v>
      </c>
      <c r="AU252" s="23" t="s">
        <v>83</v>
      </c>
      <c r="AY252" s="23" t="s">
        <v>140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23" t="s">
        <v>83</v>
      </c>
      <c r="BK252" s="211">
        <f>ROUND(I252*H252,0)</f>
        <v>0</v>
      </c>
      <c r="BL252" s="23" t="s">
        <v>148</v>
      </c>
      <c r="BM252" s="23" t="s">
        <v>428</v>
      </c>
    </row>
    <row r="253" spans="2:65" s="12" customFormat="1" ht="13.5">
      <c r="B253" s="212"/>
      <c r="C253" s="213"/>
      <c r="D253" s="214" t="s">
        <v>150</v>
      </c>
      <c r="E253" s="215" t="s">
        <v>22</v>
      </c>
      <c r="F253" s="216" t="s">
        <v>429</v>
      </c>
      <c r="G253" s="213"/>
      <c r="H253" s="217">
        <v>200</v>
      </c>
      <c r="I253" s="218"/>
      <c r="J253" s="213"/>
      <c r="K253" s="213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150</v>
      </c>
      <c r="AU253" s="223" t="s">
        <v>83</v>
      </c>
      <c r="AV253" s="12" t="s">
        <v>83</v>
      </c>
      <c r="AW253" s="12" t="s">
        <v>36</v>
      </c>
      <c r="AX253" s="12" t="s">
        <v>73</v>
      </c>
      <c r="AY253" s="223" t="s">
        <v>140</v>
      </c>
    </row>
    <row r="254" spans="2:65" s="1" customFormat="1" ht="16.5" customHeight="1">
      <c r="B254" s="40"/>
      <c r="C254" s="200" t="s">
        <v>430</v>
      </c>
      <c r="D254" s="200" t="s">
        <v>143</v>
      </c>
      <c r="E254" s="201" t="s">
        <v>431</v>
      </c>
      <c r="F254" s="202" t="s">
        <v>432</v>
      </c>
      <c r="G254" s="203" t="s">
        <v>161</v>
      </c>
      <c r="H254" s="204">
        <v>191.29599999999999</v>
      </c>
      <c r="I254" s="205"/>
      <c r="J254" s="206">
        <f>ROUND(I254*H254,0)</f>
        <v>0</v>
      </c>
      <c r="K254" s="202" t="s">
        <v>22</v>
      </c>
      <c r="L254" s="60"/>
      <c r="M254" s="207" t="s">
        <v>22</v>
      </c>
      <c r="N254" s="208" t="s">
        <v>45</v>
      </c>
      <c r="O254" s="41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AR254" s="23" t="s">
        <v>148</v>
      </c>
      <c r="AT254" s="23" t="s">
        <v>143</v>
      </c>
      <c r="AU254" s="23" t="s">
        <v>83</v>
      </c>
      <c r="AY254" s="23" t="s">
        <v>140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23" t="s">
        <v>83</v>
      </c>
      <c r="BK254" s="211">
        <f>ROUND(I254*H254,0)</f>
        <v>0</v>
      </c>
      <c r="BL254" s="23" t="s">
        <v>148</v>
      </c>
      <c r="BM254" s="23" t="s">
        <v>433</v>
      </c>
    </row>
    <row r="255" spans="2:65" s="12" customFormat="1" ht="13.5">
      <c r="B255" s="212"/>
      <c r="C255" s="213"/>
      <c r="D255" s="214" t="s">
        <v>150</v>
      </c>
      <c r="E255" s="215" t="s">
        <v>22</v>
      </c>
      <c r="F255" s="216" t="s">
        <v>434</v>
      </c>
      <c r="G255" s="213"/>
      <c r="H255" s="217">
        <v>191.29599999999999</v>
      </c>
      <c r="I255" s="218"/>
      <c r="J255" s="213"/>
      <c r="K255" s="213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150</v>
      </c>
      <c r="AU255" s="223" t="s">
        <v>83</v>
      </c>
      <c r="AV255" s="12" t="s">
        <v>83</v>
      </c>
      <c r="AW255" s="12" t="s">
        <v>36</v>
      </c>
      <c r="AX255" s="12" t="s">
        <v>73</v>
      </c>
      <c r="AY255" s="223" t="s">
        <v>140</v>
      </c>
    </row>
    <row r="256" spans="2:65" s="1" customFormat="1" ht="25.5" customHeight="1">
      <c r="B256" s="40"/>
      <c r="C256" s="200" t="s">
        <v>435</v>
      </c>
      <c r="D256" s="200" t="s">
        <v>143</v>
      </c>
      <c r="E256" s="201" t="s">
        <v>436</v>
      </c>
      <c r="F256" s="202" t="s">
        <v>437</v>
      </c>
      <c r="G256" s="203" t="s">
        <v>161</v>
      </c>
      <c r="H256" s="204">
        <v>2.4</v>
      </c>
      <c r="I256" s="205"/>
      <c r="J256" s="206">
        <f>ROUND(I256*H256,0)</f>
        <v>0</v>
      </c>
      <c r="K256" s="202" t="s">
        <v>147</v>
      </c>
      <c r="L256" s="60"/>
      <c r="M256" s="207" t="s">
        <v>22</v>
      </c>
      <c r="N256" s="208" t="s">
        <v>45</v>
      </c>
      <c r="O256" s="41"/>
      <c r="P256" s="209">
        <f>O256*H256</f>
        <v>0</v>
      </c>
      <c r="Q256" s="209">
        <v>6.3E-2</v>
      </c>
      <c r="R256" s="209">
        <f>Q256*H256</f>
        <v>0.1512</v>
      </c>
      <c r="S256" s="209">
        <v>0</v>
      </c>
      <c r="T256" s="210">
        <f>S256*H256</f>
        <v>0</v>
      </c>
      <c r="AR256" s="23" t="s">
        <v>148</v>
      </c>
      <c r="AT256" s="23" t="s">
        <v>143</v>
      </c>
      <c r="AU256" s="23" t="s">
        <v>83</v>
      </c>
      <c r="AY256" s="23" t="s">
        <v>140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23" t="s">
        <v>83</v>
      </c>
      <c r="BK256" s="211">
        <f>ROUND(I256*H256,0)</f>
        <v>0</v>
      </c>
      <c r="BL256" s="23" t="s">
        <v>148</v>
      </c>
      <c r="BM256" s="23" t="s">
        <v>438</v>
      </c>
    </row>
    <row r="257" spans="2:65" s="12" customFormat="1" ht="13.5">
      <c r="B257" s="212"/>
      <c r="C257" s="213"/>
      <c r="D257" s="214" t="s">
        <v>150</v>
      </c>
      <c r="E257" s="215" t="s">
        <v>22</v>
      </c>
      <c r="F257" s="216" t="s">
        <v>439</v>
      </c>
      <c r="G257" s="213"/>
      <c r="H257" s="217">
        <v>2.4</v>
      </c>
      <c r="I257" s="218"/>
      <c r="J257" s="213"/>
      <c r="K257" s="213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150</v>
      </c>
      <c r="AU257" s="223" t="s">
        <v>83</v>
      </c>
      <c r="AV257" s="12" t="s">
        <v>83</v>
      </c>
      <c r="AW257" s="12" t="s">
        <v>36</v>
      </c>
      <c r="AX257" s="12" t="s">
        <v>73</v>
      </c>
      <c r="AY257" s="223" t="s">
        <v>140</v>
      </c>
    </row>
    <row r="258" spans="2:65" s="1" customFormat="1" ht="25.5" customHeight="1">
      <c r="B258" s="40"/>
      <c r="C258" s="200" t="s">
        <v>440</v>
      </c>
      <c r="D258" s="200" t="s">
        <v>143</v>
      </c>
      <c r="E258" s="201" t="s">
        <v>441</v>
      </c>
      <c r="F258" s="202" t="s">
        <v>442</v>
      </c>
      <c r="G258" s="203" t="s">
        <v>161</v>
      </c>
      <c r="H258" s="204">
        <v>191.29599999999999</v>
      </c>
      <c r="I258" s="205"/>
      <c r="J258" s="206">
        <f>ROUND(I258*H258,0)</f>
        <v>0</v>
      </c>
      <c r="K258" s="202" t="s">
        <v>22</v>
      </c>
      <c r="L258" s="60"/>
      <c r="M258" s="207" t="s">
        <v>22</v>
      </c>
      <c r="N258" s="208" t="s">
        <v>45</v>
      </c>
      <c r="O258" s="41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23" t="s">
        <v>148</v>
      </c>
      <c r="AT258" s="23" t="s">
        <v>143</v>
      </c>
      <c r="AU258" s="23" t="s">
        <v>83</v>
      </c>
      <c r="AY258" s="23" t="s">
        <v>140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23" t="s">
        <v>83</v>
      </c>
      <c r="BK258" s="211">
        <f>ROUND(I258*H258,0)</f>
        <v>0</v>
      </c>
      <c r="BL258" s="23" t="s">
        <v>148</v>
      </c>
      <c r="BM258" s="23" t="s">
        <v>443</v>
      </c>
    </row>
    <row r="259" spans="2:65" s="12" customFormat="1" ht="13.5">
      <c r="B259" s="212"/>
      <c r="C259" s="213"/>
      <c r="D259" s="214" t="s">
        <v>150</v>
      </c>
      <c r="E259" s="215" t="s">
        <v>22</v>
      </c>
      <c r="F259" s="216" t="s">
        <v>434</v>
      </c>
      <c r="G259" s="213"/>
      <c r="H259" s="217">
        <v>191.29599999999999</v>
      </c>
      <c r="I259" s="218"/>
      <c r="J259" s="213"/>
      <c r="K259" s="213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150</v>
      </c>
      <c r="AU259" s="223" t="s">
        <v>83</v>
      </c>
      <c r="AV259" s="12" t="s">
        <v>83</v>
      </c>
      <c r="AW259" s="12" t="s">
        <v>36</v>
      </c>
      <c r="AX259" s="12" t="s">
        <v>73</v>
      </c>
      <c r="AY259" s="223" t="s">
        <v>140</v>
      </c>
    </row>
    <row r="260" spans="2:65" s="1" customFormat="1" ht="16.5" customHeight="1">
      <c r="B260" s="40"/>
      <c r="C260" s="200" t="s">
        <v>444</v>
      </c>
      <c r="D260" s="200" t="s">
        <v>143</v>
      </c>
      <c r="E260" s="201" t="s">
        <v>445</v>
      </c>
      <c r="F260" s="202" t="s">
        <v>446</v>
      </c>
      <c r="G260" s="203" t="s">
        <v>161</v>
      </c>
      <c r="H260" s="204">
        <v>191.29599999999999</v>
      </c>
      <c r="I260" s="205"/>
      <c r="J260" s="206">
        <f>ROUND(I260*H260,0)</f>
        <v>0</v>
      </c>
      <c r="K260" s="202" t="s">
        <v>147</v>
      </c>
      <c r="L260" s="60"/>
      <c r="M260" s="207" t="s">
        <v>22</v>
      </c>
      <c r="N260" s="208" t="s">
        <v>45</v>
      </c>
      <c r="O260" s="41"/>
      <c r="P260" s="209">
        <f>O260*H260</f>
        <v>0</v>
      </c>
      <c r="Q260" s="209">
        <v>0.03</v>
      </c>
      <c r="R260" s="209">
        <f>Q260*H260</f>
        <v>5.73888</v>
      </c>
      <c r="S260" s="209">
        <v>0</v>
      </c>
      <c r="T260" s="210">
        <f>S260*H260</f>
        <v>0</v>
      </c>
      <c r="AR260" s="23" t="s">
        <v>148</v>
      </c>
      <c r="AT260" s="23" t="s">
        <v>143</v>
      </c>
      <c r="AU260" s="23" t="s">
        <v>83</v>
      </c>
      <c r="AY260" s="23" t="s">
        <v>140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23" t="s">
        <v>83</v>
      </c>
      <c r="BK260" s="211">
        <f>ROUND(I260*H260,0)</f>
        <v>0</v>
      </c>
      <c r="BL260" s="23" t="s">
        <v>148</v>
      </c>
      <c r="BM260" s="23" t="s">
        <v>447</v>
      </c>
    </row>
    <row r="261" spans="2:65" s="12" customFormat="1" ht="13.5">
      <c r="B261" s="212"/>
      <c r="C261" s="213"/>
      <c r="D261" s="214" t="s">
        <v>150</v>
      </c>
      <c r="E261" s="215" t="s">
        <v>22</v>
      </c>
      <c r="F261" s="216" t="s">
        <v>434</v>
      </c>
      <c r="G261" s="213"/>
      <c r="H261" s="217">
        <v>191.29599999999999</v>
      </c>
      <c r="I261" s="218"/>
      <c r="J261" s="213"/>
      <c r="K261" s="213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150</v>
      </c>
      <c r="AU261" s="223" t="s">
        <v>83</v>
      </c>
      <c r="AV261" s="12" t="s">
        <v>83</v>
      </c>
      <c r="AW261" s="12" t="s">
        <v>36</v>
      </c>
      <c r="AX261" s="12" t="s">
        <v>73</v>
      </c>
      <c r="AY261" s="223" t="s">
        <v>140</v>
      </c>
    </row>
    <row r="262" spans="2:65" s="1" customFormat="1" ht="16.5" customHeight="1">
      <c r="B262" s="40"/>
      <c r="C262" s="200" t="s">
        <v>448</v>
      </c>
      <c r="D262" s="200" t="s">
        <v>143</v>
      </c>
      <c r="E262" s="201" t="s">
        <v>449</v>
      </c>
      <c r="F262" s="202" t="s">
        <v>450</v>
      </c>
      <c r="G262" s="203" t="s">
        <v>154</v>
      </c>
      <c r="H262" s="204">
        <v>271.04000000000002</v>
      </c>
      <c r="I262" s="205"/>
      <c r="J262" s="206">
        <f>ROUND(I262*H262,0)</f>
        <v>0</v>
      </c>
      <c r="K262" s="202" t="s">
        <v>22</v>
      </c>
      <c r="L262" s="60"/>
      <c r="M262" s="207" t="s">
        <v>22</v>
      </c>
      <c r="N262" s="208" t="s">
        <v>45</v>
      </c>
      <c r="O262" s="41"/>
      <c r="P262" s="209">
        <f>O262*H262</f>
        <v>0</v>
      </c>
      <c r="Q262" s="209">
        <v>2.3000000000000001E-4</v>
      </c>
      <c r="R262" s="209">
        <f>Q262*H262</f>
        <v>6.2339200000000004E-2</v>
      </c>
      <c r="S262" s="209">
        <v>0</v>
      </c>
      <c r="T262" s="210">
        <f>S262*H262</f>
        <v>0</v>
      </c>
      <c r="AR262" s="23" t="s">
        <v>148</v>
      </c>
      <c r="AT262" s="23" t="s">
        <v>143</v>
      </c>
      <c r="AU262" s="23" t="s">
        <v>83</v>
      </c>
      <c r="AY262" s="23" t="s">
        <v>140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23" t="s">
        <v>83</v>
      </c>
      <c r="BK262" s="211">
        <f>ROUND(I262*H262,0)</f>
        <v>0</v>
      </c>
      <c r="BL262" s="23" t="s">
        <v>148</v>
      </c>
      <c r="BM262" s="23" t="s">
        <v>451</v>
      </c>
    </row>
    <row r="263" spans="2:65" s="12" customFormat="1" ht="13.5">
      <c r="B263" s="212"/>
      <c r="C263" s="213"/>
      <c r="D263" s="214" t="s">
        <v>150</v>
      </c>
      <c r="E263" s="215" t="s">
        <v>22</v>
      </c>
      <c r="F263" s="216" t="s">
        <v>452</v>
      </c>
      <c r="G263" s="213"/>
      <c r="H263" s="217">
        <v>271.04000000000002</v>
      </c>
      <c r="I263" s="218"/>
      <c r="J263" s="213"/>
      <c r="K263" s="213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150</v>
      </c>
      <c r="AU263" s="223" t="s">
        <v>83</v>
      </c>
      <c r="AV263" s="12" t="s">
        <v>83</v>
      </c>
      <c r="AW263" s="12" t="s">
        <v>36</v>
      </c>
      <c r="AX263" s="12" t="s">
        <v>73</v>
      </c>
      <c r="AY263" s="223" t="s">
        <v>140</v>
      </c>
    </row>
    <row r="264" spans="2:65" s="1" customFormat="1" ht="25.5" customHeight="1">
      <c r="B264" s="40"/>
      <c r="C264" s="200" t="s">
        <v>453</v>
      </c>
      <c r="D264" s="200" t="s">
        <v>143</v>
      </c>
      <c r="E264" s="201" t="s">
        <v>454</v>
      </c>
      <c r="F264" s="202" t="s">
        <v>455</v>
      </c>
      <c r="G264" s="203" t="s">
        <v>154</v>
      </c>
      <c r="H264" s="204">
        <v>271.04000000000002</v>
      </c>
      <c r="I264" s="205"/>
      <c r="J264" s="206">
        <f>ROUND(I264*H264,0)</f>
        <v>0</v>
      </c>
      <c r="K264" s="202" t="s">
        <v>147</v>
      </c>
      <c r="L264" s="60"/>
      <c r="M264" s="207" t="s">
        <v>22</v>
      </c>
      <c r="N264" s="208" t="s">
        <v>45</v>
      </c>
      <c r="O264" s="41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23" t="s">
        <v>148</v>
      </c>
      <c r="AT264" s="23" t="s">
        <v>143</v>
      </c>
      <c r="AU264" s="23" t="s">
        <v>83</v>
      </c>
      <c r="AY264" s="23" t="s">
        <v>140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23" t="s">
        <v>83</v>
      </c>
      <c r="BK264" s="211">
        <f>ROUND(I264*H264,0)</f>
        <v>0</v>
      </c>
      <c r="BL264" s="23" t="s">
        <v>148</v>
      </c>
      <c r="BM264" s="23" t="s">
        <v>456</v>
      </c>
    </row>
    <row r="265" spans="2:65" s="12" customFormat="1" ht="13.5">
      <c r="B265" s="212"/>
      <c r="C265" s="213"/>
      <c r="D265" s="214" t="s">
        <v>150</v>
      </c>
      <c r="E265" s="215" t="s">
        <v>22</v>
      </c>
      <c r="F265" s="216" t="s">
        <v>452</v>
      </c>
      <c r="G265" s="213"/>
      <c r="H265" s="217">
        <v>271.04000000000002</v>
      </c>
      <c r="I265" s="218"/>
      <c r="J265" s="213"/>
      <c r="K265" s="213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150</v>
      </c>
      <c r="AU265" s="223" t="s">
        <v>83</v>
      </c>
      <c r="AV265" s="12" t="s">
        <v>83</v>
      </c>
      <c r="AW265" s="12" t="s">
        <v>36</v>
      </c>
      <c r="AX265" s="12" t="s">
        <v>73</v>
      </c>
      <c r="AY265" s="223" t="s">
        <v>140</v>
      </c>
    </row>
    <row r="266" spans="2:65" s="1" customFormat="1" ht="16.5" customHeight="1">
      <c r="B266" s="40"/>
      <c r="C266" s="200" t="s">
        <v>457</v>
      </c>
      <c r="D266" s="200" t="s">
        <v>143</v>
      </c>
      <c r="E266" s="201" t="s">
        <v>458</v>
      </c>
      <c r="F266" s="202" t="s">
        <v>459</v>
      </c>
      <c r="G266" s="203" t="s">
        <v>171</v>
      </c>
      <c r="H266" s="204">
        <v>16</v>
      </c>
      <c r="I266" s="205"/>
      <c r="J266" s="206">
        <f>ROUND(I266*H266,0)</f>
        <v>0</v>
      </c>
      <c r="K266" s="202" t="s">
        <v>147</v>
      </c>
      <c r="L266" s="60"/>
      <c r="M266" s="207" t="s">
        <v>22</v>
      </c>
      <c r="N266" s="208" t="s">
        <v>45</v>
      </c>
      <c r="O266" s="41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23" t="s">
        <v>148</v>
      </c>
      <c r="AT266" s="23" t="s">
        <v>143</v>
      </c>
      <c r="AU266" s="23" t="s">
        <v>83</v>
      </c>
      <c r="AY266" s="23" t="s">
        <v>140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23" t="s">
        <v>83</v>
      </c>
      <c r="BK266" s="211">
        <f>ROUND(I266*H266,0)</f>
        <v>0</v>
      </c>
      <c r="BL266" s="23" t="s">
        <v>148</v>
      </c>
      <c r="BM266" s="23" t="s">
        <v>460</v>
      </c>
    </row>
    <row r="267" spans="2:65" s="12" customFormat="1" ht="13.5">
      <c r="B267" s="212"/>
      <c r="C267" s="213"/>
      <c r="D267" s="214" t="s">
        <v>150</v>
      </c>
      <c r="E267" s="215" t="s">
        <v>22</v>
      </c>
      <c r="F267" s="216" t="s">
        <v>461</v>
      </c>
      <c r="G267" s="213"/>
      <c r="H267" s="217">
        <v>16</v>
      </c>
      <c r="I267" s="218"/>
      <c r="J267" s="213"/>
      <c r="K267" s="213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150</v>
      </c>
      <c r="AU267" s="223" t="s">
        <v>83</v>
      </c>
      <c r="AV267" s="12" t="s">
        <v>83</v>
      </c>
      <c r="AW267" s="12" t="s">
        <v>36</v>
      </c>
      <c r="AX267" s="12" t="s">
        <v>73</v>
      </c>
      <c r="AY267" s="223" t="s">
        <v>140</v>
      </c>
    </row>
    <row r="268" spans="2:65" s="1" customFormat="1" ht="25.5" customHeight="1">
      <c r="B268" s="40"/>
      <c r="C268" s="224" t="s">
        <v>462</v>
      </c>
      <c r="D268" s="224" t="s">
        <v>190</v>
      </c>
      <c r="E268" s="225" t="s">
        <v>463</v>
      </c>
      <c r="F268" s="226" t="s">
        <v>464</v>
      </c>
      <c r="G268" s="227" t="s">
        <v>171</v>
      </c>
      <c r="H268" s="228">
        <v>16</v>
      </c>
      <c r="I268" s="229"/>
      <c r="J268" s="230">
        <f>ROUND(I268*H268,0)</f>
        <v>0</v>
      </c>
      <c r="K268" s="226" t="s">
        <v>22</v>
      </c>
      <c r="L268" s="231"/>
      <c r="M268" s="232" t="s">
        <v>22</v>
      </c>
      <c r="N268" s="233" t="s">
        <v>45</v>
      </c>
      <c r="O268" s="41"/>
      <c r="P268" s="209">
        <f>O268*H268</f>
        <v>0</v>
      </c>
      <c r="Q268" s="209">
        <v>3.0000000000000001E-5</v>
      </c>
      <c r="R268" s="209">
        <f>Q268*H268</f>
        <v>4.8000000000000001E-4</v>
      </c>
      <c r="S268" s="209">
        <v>0</v>
      </c>
      <c r="T268" s="210">
        <f>S268*H268</f>
        <v>0</v>
      </c>
      <c r="AR268" s="23" t="s">
        <v>183</v>
      </c>
      <c r="AT268" s="23" t="s">
        <v>190</v>
      </c>
      <c r="AU268" s="23" t="s">
        <v>83</v>
      </c>
      <c r="AY268" s="23" t="s">
        <v>140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23" t="s">
        <v>83</v>
      </c>
      <c r="BK268" s="211">
        <f>ROUND(I268*H268,0)</f>
        <v>0</v>
      </c>
      <c r="BL268" s="23" t="s">
        <v>148</v>
      </c>
      <c r="BM268" s="23" t="s">
        <v>465</v>
      </c>
    </row>
    <row r="269" spans="2:65" s="1" customFormat="1" ht="16.5" customHeight="1">
      <c r="B269" s="40"/>
      <c r="C269" s="200" t="s">
        <v>466</v>
      </c>
      <c r="D269" s="200" t="s">
        <v>143</v>
      </c>
      <c r="E269" s="201" t="s">
        <v>467</v>
      </c>
      <c r="F269" s="202" t="s">
        <v>468</v>
      </c>
      <c r="G269" s="203" t="s">
        <v>171</v>
      </c>
      <c r="H269" s="204">
        <v>16</v>
      </c>
      <c r="I269" s="205"/>
      <c r="J269" s="206">
        <f>ROUND(I269*H269,0)</f>
        <v>0</v>
      </c>
      <c r="K269" s="202" t="s">
        <v>147</v>
      </c>
      <c r="L269" s="60"/>
      <c r="M269" s="207" t="s">
        <v>22</v>
      </c>
      <c r="N269" s="208" t="s">
        <v>45</v>
      </c>
      <c r="O269" s="41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AR269" s="23" t="s">
        <v>148</v>
      </c>
      <c r="AT269" s="23" t="s">
        <v>143</v>
      </c>
      <c r="AU269" s="23" t="s">
        <v>83</v>
      </c>
      <c r="AY269" s="23" t="s">
        <v>140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23" t="s">
        <v>83</v>
      </c>
      <c r="BK269" s="211">
        <f>ROUND(I269*H269,0)</f>
        <v>0</v>
      </c>
      <c r="BL269" s="23" t="s">
        <v>148</v>
      </c>
      <c r="BM269" s="23" t="s">
        <v>469</v>
      </c>
    </row>
    <row r="270" spans="2:65" s="12" customFormat="1" ht="13.5">
      <c r="B270" s="212"/>
      <c r="C270" s="213"/>
      <c r="D270" s="214" t="s">
        <v>150</v>
      </c>
      <c r="E270" s="215" t="s">
        <v>22</v>
      </c>
      <c r="F270" s="216" t="s">
        <v>461</v>
      </c>
      <c r="G270" s="213"/>
      <c r="H270" s="217">
        <v>16</v>
      </c>
      <c r="I270" s="218"/>
      <c r="J270" s="213"/>
      <c r="K270" s="213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150</v>
      </c>
      <c r="AU270" s="223" t="s">
        <v>83</v>
      </c>
      <c r="AV270" s="12" t="s">
        <v>83</v>
      </c>
      <c r="AW270" s="12" t="s">
        <v>36</v>
      </c>
      <c r="AX270" s="12" t="s">
        <v>73</v>
      </c>
      <c r="AY270" s="223" t="s">
        <v>140</v>
      </c>
    </row>
    <row r="271" spans="2:65" s="11" customFormat="1" ht="29.85" customHeight="1">
      <c r="B271" s="184"/>
      <c r="C271" s="185"/>
      <c r="D271" s="186" t="s">
        <v>72</v>
      </c>
      <c r="E271" s="198" t="s">
        <v>189</v>
      </c>
      <c r="F271" s="198" t="s">
        <v>470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SUM(P272:P304)</f>
        <v>0</v>
      </c>
      <c r="Q271" s="192"/>
      <c r="R271" s="193">
        <f>SUM(R272:R304)</f>
        <v>0.13784619999999997</v>
      </c>
      <c r="S271" s="192"/>
      <c r="T271" s="194">
        <f>SUM(T272:T304)</f>
        <v>13.681545</v>
      </c>
      <c r="AR271" s="195" t="s">
        <v>10</v>
      </c>
      <c r="AT271" s="196" t="s">
        <v>72</v>
      </c>
      <c r="AU271" s="196" t="s">
        <v>10</v>
      </c>
      <c r="AY271" s="195" t="s">
        <v>140</v>
      </c>
      <c r="BK271" s="197">
        <f>SUM(BK272:BK304)</f>
        <v>0</v>
      </c>
    </row>
    <row r="272" spans="2:65" s="1" customFormat="1" ht="25.5" customHeight="1">
      <c r="B272" s="40"/>
      <c r="C272" s="200" t="s">
        <v>471</v>
      </c>
      <c r="D272" s="200" t="s">
        <v>143</v>
      </c>
      <c r="E272" s="201" t="s">
        <v>472</v>
      </c>
      <c r="F272" s="202" t="s">
        <v>473</v>
      </c>
      <c r="G272" s="203" t="s">
        <v>161</v>
      </c>
      <c r="H272" s="204">
        <v>2857.2020000000002</v>
      </c>
      <c r="I272" s="205"/>
      <c r="J272" s="206">
        <f>ROUND(I272*H272,0)</f>
        <v>0</v>
      </c>
      <c r="K272" s="202" t="s">
        <v>147</v>
      </c>
      <c r="L272" s="60"/>
      <c r="M272" s="207" t="s">
        <v>22</v>
      </c>
      <c r="N272" s="208" t="s">
        <v>45</v>
      </c>
      <c r="O272" s="41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23" t="s">
        <v>148</v>
      </c>
      <c r="AT272" s="23" t="s">
        <v>143</v>
      </c>
      <c r="AU272" s="23" t="s">
        <v>83</v>
      </c>
      <c r="AY272" s="23" t="s">
        <v>140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23" t="s">
        <v>83</v>
      </c>
      <c r="BK272" s="211">
        <f>ROUND(I272*H272,0)</f>
        <v>0</v>
      </c>
      <c r="BL272" s="23" t="s">
        <v>148</v>
      </c>
      <c r="BM272" s="23" t="s">
        <v>474</v>
      </c>
    </row>
    <row r="273" spans="2:65" s="12" customFormat="1" ht="13.5">
      <c r="B273" s="212"/>
      <c r="C273" s="213"/>
      <c r="D273" s="214" t="s">
        <v>150</v>
      </c>
      <c r="E273" s="215" t="s">
        <v>22</v>
      </c>
      <c r="F273" s="216" t="s">
        <v>475</v>
      </c>
      <c r="G273" s="213"/>
      <c r="H273" s="217">
        <v>2857.2020000000002</v>
      </c>
      <c r="I273" s="218"/>
      <c r="J273" s="213"/>
      <c r="K273" s="213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150</v>
      </c>
      <c r="AU273" s="223" t="s">
        <v>83</v>
      </c>
      <c r="AV273" s="12" t="s">
        <v>83</v>
      </c>
      <c r="AW273" s="12" t="s">
        <v>36</v>
      </c>
      <c r="AX273" s="12" t="s">
        <v>73</v>
      </c>
      <c r="AY273" s="223" t="s">
        <v>140</v>
      </c>
    </row>
    <row r="274" spans="2:65" s="1" customFormat="1" ht="25.5" customHeight="1">
      <c r="B274" s="40"/>
      <c r="C274" s="200" t="s">
        <v>476</v>
      </c>
      <c r="D274" s="200" t="s">
        <v>143</v>
      </c>
      <c r="E274" s="201" t="s">
        <v>477</v>
      </c>
      <c r="F274" s="202" t="s">
        <v>478</v>
      </c>
      <c r="G274" s="203" t="s">
        <v>161</v>
      </c>
      <c r="H274" s="204">
        <v>260005.38200000001</v>
      </c>
      <c r="I274" s="205"/>
      <c r="J274" s="206">
        <f>ROUND(I274*H274,0)</f>
        <v>0</v>
      </c>
      <c r="K274" s="202" t="s">
        <v>147</v>
      </c>
      <c r="L274" s="60"/>
      <c r="M274" s="207" t="s">
        <v>22</v>
      </c>
      <c r="N274" s="208" t="s">
        <v>45</v>
      </c>
      <c r="O274" s="41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AR274" s="23" t="s">
        <v>148</v>
      </c>
      <c r="AT274" s="23" t="s">
        <v>143</v>
      </c>
      <c r="AU274" s="23" t="s">
        <v>83</v>
      </c>
      <c r="AY274" s="23" t="s">
        <v>140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23" t="s">
        <v>83</v>
      </c>
      <c r="BK274" s="211">
        <f>ROUND(I274*H274,0)</f>
        <v>0</v>
      </c>
      <c r="BL274" s="23" t="s">
        <v>148</v>
      </c>
      <c r="BM274" s="23" t="s">
        <v>479</v>
      </c>
    </row>
    <row r="275" spans="2:65" s="12" customFormat="1" ht="13.5">
      <c r="B275" s="212"/>
      <c r="C275" s="213"/>
      <c r="D275" s="214" t="s">
        <v>150</v>
      </c>
      <c r="E275" s="215" t="s">
        <v>22</v>
      </c>
      <c r="F275" s="216" t="s">
        <v>480</v>
      </c>
      <c r="G275" s="213"/>
      <c r="H275" s="217">
        <v>260005.38200000001</v>
      </c>
      <c r="I275" s="218"/>
      <c r="J275" s="213"/>
      <c r="K275" s="213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150</v>
      </c>
      <c r="AU275" s="223" t="s">
        <v>83</v>
      </c>
      <c r="AV275" s="12" t="s">
        <v>83</v>
      </c>
      <c r="AW275" s="12" t="s">
        <v>36</v>
      </c>
      <c r="AX275" s="12" t="s">
        <v>73</v>
      </c>
      <c r="AY275" s="223" t="s">
        <v>140</v>
      </c>
    </row>
    <row r="276" spans="2:65" s="1" customFormat="1" ht="25.5" customHeight="1">
      <c r="B276" s="40"/>
      <c r="C276" s="200" t="s">
        <v>481</v>
      </c>
      <c r="D276" s="200" t="s">
        <v>143</v>
      </c>
      <c r="E276" s="201" t="s">
        <v>482</v>
      </c>
      <c r="F276" s="202" t="s">
        <v>483</v>
      </c>
      <c r="G276" s="203" t="s">
        <v>161</v>
      </c>
      <c r="H276" s="204">
        <v>2857.2020000000002</v>
      </c>
      <c r="I276" s="205"/>
      <c r="J276" s="206">
        <f>ROUND(I276*H276,0)</f>
        <v>0</v>
      </c>
      <c r="K276" s="202" t="s">
        <v>147</v>
      </c>
      <c r="L276" s="60"/>
      <c r="M276" s="207" t="s">
        <v>22</v>
      </c>
      <c r="N276" s="208" t="s">
        <v>45</v>
      </c>
      <c r="O276" s="41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AR276" s="23" t="s">
        <v>148</v>
      </c>
      <c r="AT276" s="23" t="s">
        <v>143</v>
      </c>
      <c r="AU276" s="23" t="s">
        <v>83</v>
      </c>
      <c r="AY276" s="23" t="s">
        <v>140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23" t="s">
        <v>83</v>
      </c>
      <c r="BK276" s="211">
        <f>ROUND(I276*H276,0)</f>
        <v>0</v>
      </c>
      <c r="BL276" s="23" t="s">
        <v>148</v>
      </c>
      <c r="BM276" s="23" t="s">
        <v>484</v>
      </c>
    </row>
    <row r="277" spans="2:65" s="1" customFormat="1" ht="16.5" customHeight="1">
      <c r="B277" s="40"/>
      <c r="C277" s="200" t="s">
        <v>485</v>
      </c>
      <c r="D277" s="200" t="s">
        <v>143</v>
      </c>
      <c r="E277" s="201" t="s">
        <v>486</v>
      </c>
      <c r="F277" s="202" t="s">
        <v>487</v>
      </c>
      <c r="G277" s="203" t="s">
        <v>161</v>
      </c>
      <c r="H277" s="204">
        <v>564.07399999999996</v>
      </c>
      <c r="I277" s="205"/>
      <c r="J277" s="206">
        <f>ROUND(I277*H277,0)</f>
        <v>0</v>
      </c>
      <c r="K277" s="202" t="s">
        <v>147</v>
      </c>
      <c r="L277" s="60"/>
      <c r="M277" s="207" t="s">
        <v>22</v>
      </c>
      <c r="N277" s="208" t="s">
        <v>45</v>
      </c>
      <c r="O277" s="41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AR277" s="23" t="s">
        <v>148</v>
      </c>
      <c r="AT277" s="23" t="s">
        <v>143</v>
      </c>
      <c r="AU277" s="23" t="s">
        <v>83</v>
      </c>
      <c r="AY277" s="23" t="s">
        <v>140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23" t="s">
        <v>83</v>
      </c>
      <c r="BK277" s="211">
        <f>ROUND(I277*H277,0)</f>
        <v>0</v>
      </c>
      <c r="BL277" s="23" t="s">
        <v>148</v>
      </c>
      <c r="BM277" s="23" t="s">
        <v>488</v>
      </c>
    </row>
    <row r="278" spans="2:65" s="12" customFormat="1" ht="13.5">
      <c r="B278" s="212"/>
      <c r="C278" s="213"/>
      <c r="D278" s="214" t="s">
        <v>150</v>
      </c>
      <c r="E278" s="215" t="s">
        <v>22</v>
      </c>
      <c r="F278" s="216" t="s">
        <v>489</v>
      </c>
      <c r="G278" s="213"/>
      <c r="H278" s="217">
        <v>564.07399999999996</v>
      </c>
      <c r="I278" s="218"/>
      <c r="J278" s="213"/>
      <c r="K278" s="213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150</v>
      </c>
      <c r="AU278" s="223" t="s">
        <v>83</v>
      </c>
      <c r="AV278" s="12" t="s">
        <v>83</v>
      </c>
      <c r="AW278" s="12" t="s">
        <v>36</v>
      </c>
      <c r="AX278" s="12" t="s">
        <v>73</v>
      </c>
      <c r="AY278" s="223" t="s">
        <v>140</v>
      </c>
    </row>
    <row r="279" spans="2:65" s="1" customFormat="1" ht="16.5" customHeight="1">
      <c r="B279" s="40"/>
      <c r="C279" s="200" t="s">
        <v>490</v>
      </c>
      <c r="D279" s="200" t="s">
        <v>143</v>
      </c>
      <c r="E279" s="201" t="s">
        <v>491</v>
      </c>
      <c r="F279" s="202" t="s">
        <v>492</v>
      </c>
      <c r="G279" s="203" t="s">
        <v>161</v>
      </c>
      <c r="H279" s="204">
        <v>51330.733999999997</v>
      </c>
      <c r="I279" s="205"/>
      <c r="J279" s="206">
        <f>ROUND(I279*H279,0)</f>
        <v>0</v>
      </c>
      <c r="K279" s="202" t="s">
        <v>147</v>
      </c>
      <c r="L279" s="60"/>
      <c r="M279" s="207" t="s">
        <v>22</v>
      </c>
      <c r="N279" s="208" t="s">
        <v>45</v>
      </c>
      <c r="O279" s="41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AR279" s="23" t="s">
        <v>148</v>
      </c>
      <c r="AT279" s="23" t="s">
        <v>143</v>
      </c>
      <c r="AU279" s="23" t="s">
        <v>83</v>
      </c>
      <c r="AY279" s="23" t="s">
        <v>140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23" t="s">
        <v>83</v>
      </c>
      <c r="BK279" s="211">
        <f>ROUND(I279*H279,0)</f>
        <v>0</v>
      </c>
      <c r="BL279" s="23" t="s">
        <v>148</v>
      </c>
      <c r="BM279" s="23" t="s">
        <v>493</v>
      </c>
    </row>
    <row r="280" spans="2:65" s="12" customFormat="1" ht="13.5">
      <c r="B280" s="212"/>
      <c r="C280" s="213"/>
      <c r="D280" s="214" t="s">
        <v>150</v>
      </c>
      <c r="E280" s="215" t="s">
        <v>22</v>
      </c>
      <c r="F280" s="216" t="s">
        <v>494</v>
      </c>
      <c r="G280" s="213"/>
      <c r="H280" s="217">
        <v>51330.733999999997</v>
      </c>
      <c r="I280" s="218"/>
      <c r="J280" s="213"/>
      <c r="K280" s="213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150</v>
      </c>
      <c r="AU280" s="223" t="s">
        <v>83</v>
      </c>
      <c r="AV280" s="12" t="s">
        <v>83</v>
      </c>
      <c r="AW280" s="12" t="s">
        <v>36</v>
      </c>
      <c r="AX280" s="12" t="s">
        <v>73</v>
      </c>
      <c r="AY280" s="223" t="s">
        <v>140</v>
      </c>
    </row>
    <row r="281" spans="2:65" s="1" customFormat="1" ht="16.5" customHeight="1">
      <c r="B281" s="40"/>
      <c r="C281" s="200" t="s">
        <v>495</v>
      </c>
      <c r="D281" s="200" t="s">
        <v>143</v>
      </c>
      <c r="E281" s="201" t="s">
        <v>496</v>
      </c>
      <c r="F281" s="202" t="s">
        <v>497</v>
      </c>
      <c r="G281" s="203" t="s">
        <v>161</v>
      </c>
      <c r="H281" s="204">
        <v>564.07399999999996</v>
      </c>
      <c r="I281" s="205"/>
      <c r="J281" s="206">
        <f>ROUND(I281*H281,0)</f>
        <v>0</v>
      </c>
      <c r="K281" s="202" t="s">
        <v>147</v>
      </c>
      <c r="L281" s="60"/>
      <c r="M281" s="207" t="s">
        <v>22</v>
      </c>
      <c r="N281" s="208" t="s">
        <v>45</v>
      </c>
      <c r="O281" s="41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AR281" s="23" t="s">
        <v>148</v>
      </c>
      <c r="AT281" s="23" t="s">
        <v>143</v>
      </c>
      <c r="AU281" s="23" t="s">
        <v>83</v>
      </c>
      <c r="AY281" s="23" t="s">
        <v>140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23" t="s">
        <v>83</v>
      </c>
      <c r="BK281" s="211">
        <f>ROUND(I281*H281,0)</f>
        <v>0</v>
      </c>
      <c r="BL281" s="23" t="s">
        <v>148</v>
      </c>
      <c r="BM281" s="23" t="s">
        <v>498</v>
      </c>
    </row>
    <row r="282" spans="2:65" s="1" customFormat="1" ht="16.5" customHeight="1">
      <c r="B282" s="40"/>
      <c r="C282" s="200" t="s">
        <v>499</v>
      </c>
      <c r="D282" s="200" t="s">
        <v>143</v>
      </c>
      <c r="E282" s="201" t="s">
        <v>500</v>
      </c>
      <c r="F282" s="202" t="s">
        <v>501</v>
      </c>
      <c r="G282" s="203" t="s">
        <v>154</v>
      </c>
      <c r="H282" s="204">
        <v>3</v>
      </c>
      <c r="I282" s="205"/>
      <c r="J282" s="206">
        <f>ROUND(I282*H282,0)</f>
        <v>0</v>
      </c>
      <c r="K282" s="202" t="s">
        <v>147</v>
      </c>
      <c r="L282" s="60"/>
      <c r="M282" s="207" t="s">
        <v>22</v>
      </c>
      <c r="N282" s="208" t="s">
        <v>45</v>
      </c>
      <c r="O282" s="41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AR282" s="23" t="s">
        <v>148</v>
      </c>
      <c r="AT282" s="23" t="s">
        <v>143</v>
      </c>
      <c r="AU282" s="23" t="s">
        <v>83</v>
      </c>
      <c r="AY282" s="23" t="s">
        <v>140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23" t="s">
        <v>83</v>
      </c>
      <c r="BK282" s="211">
        <f>ROUND(I282*H282,0)</f>
        <v>0</v>
      </c>
      <c r="BL282" s="23" t="s">
        <v>148</v>
      </c>
      <c r="BM282" s="23" t="s">
        <v>502</v>
      </c>
    </row>
    <row r="283" spans="2:65" s="1" customFormat="1" ht="16.5" customHeight="1">
      <c r="B283" s="40"/>
      <c r="C283" s="200" t="s">
        <v>503</v>
      </c>
      <c r="D283" s="200" t="s">
        <v>143</v>
      </c>
      <c r="E283" s="201" t="s">
        <v>504</v>
      </c>
      <c r="F283" s="202" t="s">
        <v>505</v>
      </c>
      <c r="G283" s="203" t="s">
        <v>154</v>
      </c>
      <c r="H283" s="204">
        <v>273</v>
      </c>
      <c r="I283" s="205"/>
      <c r="J283" s="206">
        <f>ROUND(I283*H283,0)</f>
        <v>0</v>
      </c>
      <c r="K283" s="202" t="s">
        <v>147</v>
      </c>
      <c r="L283" s="60"/>
      <c r="M283" s="207" t="s">
        <v>22</v>
      </c>
      <c r="N283" s="208" t="s">
        <v>45</v>
      </c>
      <c r="O283" s="41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AR283" s="23" t="s">
        <v>148</v>
      </c>
      <c r="AT283" s="23" t="s">
        <v>143</v>
      </c>
      <c r="AU283" s="23" t="s">
        <v>83</v>
      </c>
      <c r="AY283" s="23" t="s">
        <v>140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23" t="s">
        <v>83</v>
      </c>
      <c r="BK283" s="211">
        <f>ROUND(I283*H283,0)</f>
        <v>0</v>
      </c>
      <c r="BL283" s="23" t="s">
        <v>148</v>
      </c>
      <c r="BM283" s="23" t="s">
        <v>506</v>
      </c>
    </row>
    <row r="284" spans="2:65" s="12" customFormat="1" ht="13.5">
      <c r="B284" s="212"/>
      <c r="C284" s="213"/>
      <c r="D284" s="214" t="s">
        <v>150</v>
      </c>
      <c r="E284" s="215" t="s">
        <v>22</v>
      </c>
      <c r="F284" s="216" t="s">
        <v>507</v>
      </c>
      <c r="G284" s="213"/>
      <c r="H284" s="217">
        <v>273</v>
      </c>
      <c r="I284" s="218"/>
      <c r="J284" s="213"/>
      <c r="K284" s="213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150</v>
      </c>
      <c r="AU284" s="223" t="s">
        <v>83</v>
      </c>
      <c r="AV284" s="12" t="s">
        <v>83</v>
      </c>
      <c r="AW284" s="12" t="s">
        <v>36</v>
      </c>
      <c r="AX284" s="12" t="s">
        <v>73</v>
      </c>
      <c r="AY284" s="223" t="s">
        <v>140</v>
      </c>
    </row>
    <row r="285" spans="2:65" s="1" customFormat="1" ht="16.5" customHeight="1">
      <c r="B285" s="40"/>
      <c r="C285" s="200" t="s">
        <v>508</v>
      </c>
      <c r="D285" s="200" t="s">
        <v>143</v>
      </c>
      <c r="E285" s="201" t="s">
        <v>509</v>
      </c>
      <c r="F285" s="202" t="s">
        <v>510</v>
      </c>
      <c r="G285" s="203" t="s">
        <v>154</v>
      </c>
      <c r="H285" s="204">
        <v>3</v>
      </c>
      <c r="I285" s="205"/>
      <c r="J285" s="206">
        <f>ROUND(I285*H285,0)</f>
        <v>0</v>
      </c>
      <c r="K285" s="202" t="s">
        <v>147</v>
      </c>
      <c r="L285" s="60"/>
      <c r="M285" s="207" t="s">
        <v>22</v>
      </c>
      <c r="N285" s="208" t="s">
        <v>45</v>
      </c>
      <c r="O285" s="41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AR285" s="23" t="s">
        <v>148</v>
      </c>
      <c r="AT285" s="23" t="s">
        <v>143</v>
      </c>
      <c r="AU285" s="23" t="s">
        <v>83</v>
      </c>
      <c r="AY285" s="23" t="s">
        <v>140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23" t="s">
        <v>83</v>
      </c>
      <c r="BK285" s="211">
        <f>ROUND(I285*H285,0)</f>
        <v>0</v>
      </c>
      <c r="BL285" s="23" t="s">
        <v>148</v>
      </c>
      <c r="BM285" s="23" t="s">
        <v>511</v>
      </c>
    </row>
    <row r="286" spans="2:65" s="1" customFormat="1" ht="25.5" customHeight="1">
      <c r="B286" s="40"/>
      <c r="C286" s="200" t="s">
        <v>512</v>
      </c>
      <c r="D286" s="200" t="s">
        <v>143</v>
      </c>
      <c r="E286" s="201" t="s">
        <v>513</v>
      </c>
      <c r="F286" s="202" t="s">
        <v>514</v>
      </c>
      <c r="G286" s="203" t="s">
        <v>161</v>
      </c>
      <c r="H286" s="204">
        <v>24.44</v>
      </c>
      <c r="I286" s="205"/>
      <c r="J286" s="206">
        <f>ROUND(I286*H286,0)</f>
        <v>0</v>
      </c>
      <c r="K286" s="202" t="s">
        <v>147</v>
      </c>
      <c r="L286" s="60"/>
      <c r="M286" s="207" t="s">
        <v>22</v>
      </c>
      <c r="N286" s="208" t="s">
        <v>45</v>
      </c>
      <c r="O286" s="41"/>
      <c r="P286" s="209">
        <f>O286*H286</f>
        <v>0</v>
      </c>
      <c r="Q286" s="209">
        <v>1.2999999999999999E-4</v>
      </c>
      <c r="R286" s="209">
        <f>Q286*H286</f>
        <v>3.1771999999999998E-3</v>
      </c>
      <c r="S286" s="209">
        <v>0</v>
      </c>
      <c r="T286" s="210">
        <f>S286*H286</f>
        <v>0</v>
      </c>
      <c r="AR286" s="23" t="s">
        <v>148</v>
      </c>
      <c r="AT286" s="23" t="s">
        <v>143</v>
      </c>
      <c r="AU286" s="23" t="s">
        <v>83</v>
      </c>
      <c r="AY286" s="23" t="s">
        <v>140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23" t="s">
        <v>83</v>
      </c>
      <c r="BK286" s="211">
        <f>ROUND(I286*H286,0)</f>
        <v>0</v>
      </c>
      <c r="BL286" s="23" t="s">
        <v>148</v>
      </c>
      <c r="BM286" s="23" t="s">
        <v>515</v>
      </c>
    </row>
    <row r="287" spans="2:65" s="12" customFormat="1" ht="13.5">
      <c r="B287" s="212"/>
      <c r="C287" s="213"/>
      <c r="D287" s="214" t="s">
        <v>150</v>
      </c>
      <c r="E287" s="215" t="s">
        <v>22</v>
      </c>
      <c r="F287" s="216" t="s">
        <v>516</v>
      </c>
      <c r="G287" s="213"/>
      <c r="H287" s="217">
        <v>24.44</v>
      </c>
      <c r="I287" s="218"/>
      <c r="J287" s="213"/>
      <c r="K287" s="213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150</v>
      </c>
      <c r="AU287" s="223" t="s">
        <v>83</v>
      </c>
      <c r="AV287" s="12" t="s">
        <v>83</v>
      </c>
      <c r="AW287" s="12" t="s">
        <v>36</v>
      </c>
      <c r="AX287" s="12" t="s">
        <v>73</v>
      </c>
      <c r="AY287" s="223" t="s">
        <v>140</v>
      </c>
    </row>
    <row r="288" spans="2:65" s="1" customFormat="1" ht="16.5" customHeight="1">
      <c r="B288" s="40"/>
      <c r="C288" s="200" t="s">
        <v>517</v>
      </c>
      <c r="D288" s="200" t="s">
        <v>143</v>
      </c>
      <c r="E288" s="201" t="s">
        <v>518</v>
      </c>
      <c r="F288" s="202" t="s">
        <v>519</v>
      </c>
      <c r="G288" s="203" t="s">
        <v>161</v>
      </c>
      <c r="H288" s="204">
        <v>3.5249999999999999</v>
      </c>
      <c r="I288" s="205"/>
      <c r="J288" s="206">
        <f>ROUND(I288*H288,0)</f>
        <v>0</v>
      </c>
      <c r="K288" s="202" t="s">
        <v>147</v>
      </c>
      <c r="L288" s="60"/>
      <c r="M288" s="207" t="s">
        <v>22</v>
      </c>
      <c r="N288" s="208" t="s">
        <v>45</v>
      </c>
      <c r="O288" s="41"/>
      <c r="P288" s="209">
        <f>O288*H288</f>
        <v>0</v>
      </c>
      <c r="Q288" s="209">
        <v>4.0000000000000003E-5</v>
      </c>
      <c r="R288" s="209">
        <f>Q288*H288</f>
        <v>1.4100000000000001E-4</v>
      </c>
      <c r="S288" s="209">
        <v>0</v>
      </c>
      <c r="T288" s="210">
        <f>S288*H288</f>
        <v>0</v>
      </c>
      <c r="AR288" s="23" t="s">
        <v>148</v>
      </c>
      <c r="AT288" s="23" t="s">
        <v>143</v>
      </c>
      <c r="AU288" s="23" t="s">
        <v>83</v>
      </c>
      <c r="AY288" s="23" t="s">
        <v>140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23" t="s">
        <v>83</v>
      </c>
      <c r="BK288" s="211">
        <f>ROUND(I288*H288,0)</f>
        <v>0</v>
      </c>
      <c r="BL288" s="23" t="s">
        <v>148</v>
      </c>
      <c r="BM288" s="23" t="s">
        <v>520</v>
      </c>
    </row>
    <row r="289" spans="2:65" s="12" customFormat="1" ht="13.5">
      <c r="B289" s="212"/>
      <c r="C289" s="213"/>
      <c r="D289" s="214" t="s">
        <v>150</v>
      </c>
      <c r="E289" s="215" t="s">
        <v>22</v>
      </c>
      <c r="F289" s="216" t="s">
        <v>177</v>
      </c>
      <c r="G289" s="213"/>
      <c r="H289" s="217">
        <v>3.5249999999999999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150</v>
      </c>
      <c r="AU289" s="223" t="s">
        <v>83</v>
      </c>
      <c r="AV289" s="12" t="s">
        <v>83</v>
      </c>
      <c r="AW289" s="12" t="s">
        <v>36</v>
      </c>
      <c r="AX289" s="12" t="s">
        <v>73</v>
      </c>
      <c r="AY289" s="223" t="s">
        <v>140</v>
      </c>
    </row>
    <row r="290" spans="2:65" s="1" customFormat="1" ht="16.5" customHeight="1">
      <c r="B290" s="40"/>
      <c r="C290" s="200" t="s">
        <v>521</v>
      </c>
      <c r="D290" s="200" t="s">
        <v>143</v>
      </c>
      <c r="E290" s="201" t="s">
        <v>522</v>
      </c>
      <c r="F290" s="202" t="s">
        <v>523</v>
      </c>
      <c r="G290" s="203" t="s">
        <v>154</v>
      </c>
      <c r="H290" s="204">
        <v>5.6</v>
      </c>
      <c r="I290" s="205"/>
      <c r="J290" s="206">
        <f>ROUND(I290*H290,0)</f>
        <v>0</v>
      </c>
      <c r="K290" s="202" t="s">
        <v>147</v>
      </c>
      <c r="L290" s="60"/>
      <c r="M290" s="207" t="s">
        <v>22</v>
      </c>
      <c r="N290" s="208" t="s">
        <v>45</v>
      </c>
      <c r="O290" s="41"/>
      <c r="P290" s="209">
        <f>O290*H290</f>
        <v>0</v>
      </c>
      <c r="Q290" s="209">
        <v>1.6160000000000001E-2</v>
      </c>
      <c r="R290" s="209">
        <f>Q290*H290</f>
        <v>9.0495999999999993E-2</v>
      </c>
      <c r="S290" s="209">
        <v>0</v>
      </c>
      <c r="T290" s="210">
        <f>S290*H290</f>
        <v>0</v>
      </c>
      <c r="AR290" s="23" t="s">
        <v>148</v>
      </c>
      <c r="AT290" s="23" t="s">
        <v>143</v>
      </c>
      <c r="AU290" s="23" t="s">
        <v>83</v>
      </c>
      <c r="AY290" s="23" t="s">
        <v>140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23" t="s">
        <v>83</v>
      </c>
      <c r="BK290" s="211">
        <f>ROUND(I290*H290,0)</f>
        <v>0</v>
      </c>
      <c r="BL290" s="23" t="s">
        <v>148</v>
      </c>
      <c r="BM290" s="23" t="s">
        <v>524</v>
      </c>
    </row>
    <row r="291" spans="2:65" s="12" customFormat="1" ht="13.5">
      <c r="B291" s="212"/>
      <c r="C291" s="213"/>
      <c r="D291" s="214" t="s">
        <v>150</v>
      </c>
      <c r="E291" s="215" t="s">
        <v>22</v>
      </c>
      <c r="F291" s="216" t="s">
        <v>525</v>
      </c>
      <c r="G291" s="213"/>
      <c r="H291" s="217">
        <v>5.6</v>
      </c>
      <c r="I291" s="218"/>
      <c r="J291" s="213"/>
      <c r="K291" s="213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150</v>
      </c>
      <c r="AU291" s="223" t="s">
        <v>83</v>
      </c>
      <c r="AV291" s="12" t="s">
        <v>83</v>
      </c>
      <c r="AW291" s="12" t="s">
        <v>36</v>
      </c>
      <c r="AX291" s="12" t="s">
        <v>73</v>
      </c>
      <c r="AY291" s="223" t="s">
        <v>140</v>
      </c>
    </row>
    <row r="292" spans="2:65" s="1" customFormat="1" ht="25.5" customHeight="1">
      <c r="B292" s="40"/>
      <c r="C292" s="200" t="s">
        <v>526</v>
      </c>
      <c r="D292" s="200" t="s">
        <v>143</v>
      </c>
      <c r="E292" s="201" t="s">
        <v>527</v>
      </c>
      <c r="F292" s="202" t="s">
        <v>528</v>
      </c>
      <c r="G292" s="203" t="s">
        <v>171</v>
      </c>
      <c r="H292" s="204">
        <v>256</v>
      </c>
      <c r="I292" s="205"/>
      <c r="J292" s="206">
        <f>ROUND(I292*H292,0)</f>
        <v>0</v>
      </c>
      <c r="K292" s="202" t="s">
        <v>147</v>
      </c>
      <c r="L292" s="60"/>
      <c r="M292" s="207" t="s">
        <v>22</v>
      </c>
      <c r="N292" s="208" t="s">
        <v>45</v>
      </c>
      <c r="O292" s="41"/>
      <c r="P292" s="209">
        <f>O292*H292</f>
        <v>0</v>
      </c>
      <c r="Q292" s="209">
        <v>1.0000000000000001E-5</v>
      </c>
      <c r="R292" s="209">
        <f>Q292*H292</f>
        <v>2.5600000000000002E-3</v>
      </c>
      <c r="S292" s="209">
        <v>0</v>
      </c>
      <c r="T292" s="210">
        <f>S292*H292</f>
        <v>0</v>
      </c>
      <c r="AR292" s="23" t="s">
        <v>148</v>
      </c>
      <c r="AT292" s="23" t="s">
        <v>143</v>
      </c>
      <c r="AU292" s="23" t="s">
        <v>83</v>
      </c>
      <c r="AY292" s="23" t="s">
        <v>140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23" t="s">
        <v>83</v>
      </c>
      <c r="BK292" s="211">
        <f>ROUND(I292*H292,0)</f>
        <v>0</v>
      </c>
      <c r="BL292" s="23" t="s">
        <v>148</v>
      </c>
      <c r="BM292" s="23" t="s">
        <v>529</v>
      </c>
    </row>
    <row r="293" spans="2:65" s="12" customFormat="1" ht="13.5">
      <c r="B293" s="212"/>
      <c r="C293" s="213"/>
      <c r="D293" s="214" t="s">
        <v>150</v>
      </c>
      <c r="E293" s="215" t="s">
        <v>22</v>
      </c>
      <c r="F293" s="216" t="s">
        <v>530</v>
      </c>
      <c r="G293" s="213"/>
      <c r="H293" s="217">
        <v>256</v>
      </c>
      <c r="I293" s="218"/>
      <c r="J293" s="213"/>
      <c r="K293" s="213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150</v>
      </c>
      <c r="AU293" s="223" t="s">
        <v>83</v>
      </c>
      <c r="AV293" s="12" t="s">
        <v>83</v>
      </c>
      <c r="AW293" s="12" t="s">
        <v>36</v>
      </c>
      <c r="AX293" s="12" t="s">
        <v>73</v>
      </c>
      <c r="AY293" s="223" t="s">
        <v>140</v>
      </c>
    </row>
    <row r="294" spans="2:65" s="1" customFormat="1" ht="16.5" customHeight="1">
      <c r="B294" s="40"/>
      <c r="C294" s="200" t="s">
        <v>531</v>
      </c>
      <c r="D294" s="200" t="s">
        <v>143</v>
      </c>
      <c r="E294" s="201" t="s">
        <v>532</v>
      </c>
      <c r="F294" s="202" t="s">
        <v>533</v>
      </c>
      <c r="G294" s="203" t="s">
        <v>171</v>
      </c>
      <c r="H294" s="204">
        <v>256</v>
      </c>
      <c r="I294" s="205"/>
      <c r="J294" s="206">
        <f>ROUND(I294*H294,0)</f>
        <v>0</v>
      </c>
      <c r="K294" s="202" t="s">
        <v>147</v>
      </c>
      <c r="L294" s="60"/>
      <c r="M294" s="207" t="s">
        <v>22</v>
      </c>
      <c r="N294" s="208" t="s">
        <v>45</v>
      </c>
      <c r="O294" s="41"/>
      <c r="P294" s="209">
        <f>O294*H294</f>
        <v>0</v>
      </c>
      <c r="Q294" s="209">
        <v>1.4999999999999999E-4</v>
      </c>
      <c r="R294" s="209">
        <f>Q294*H294</f>
        <v>3.8399999999999997E-2</v>
      </c>
      <c r="S294" s="209">
        <v>0</v>
      </c>
      <c r="T294" s="210">
        <f>S294*H294</f>
        <v>0</v>
      </c>
      <c r="AR294" s="23" t="s">
        <v>148</v>
      </c>
      <c r="AT294" s="23" t="s">
        <v>143</v>
      </c>
      <c r="AU294" s="23" t="s">
        <v>83</v>
      </c>
      <c r="AY294" s="23" t="s">
        <v>140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23" t="s">
        <v>83</v>
      </c>
      <c r="BK294" s="211">
        <f>ROUND(I294*H294,0)</f>
        <v>0</v>
      </c>
      <c r="BL294" s="23" t="s">
        <v>148</v>
      </c>
      <c r="BM294" s="23" t="s">
        <v>534</v>
      </c>
    </row>
    <row r="295" spans="2:65" s="1" customFormat="1" ht="16.5" customHeight="1">
      <c r="B295" s="40"/>
      <c r="C295" s="200" t="s">
        <v>535</v>
      </c>
      <c r="D295" s="200" t="s">
        <v>143</v>
      </c>
      <c r="E295" s="201" t="s">
        <v>536</v>
      </c>
      <c r="F295" s="202" t="s">
        <v>537</v>
      </c>
      <c r="G295" s="203" t="s">
        <v>161</v>
      </c>
      <c r="H295" s="204">
        <v>18.600000000000001</v>
      </c>
      <c r="I295" s="205"/>
      <c r="J295" s="206">
        <f>ROUND(I295*H295,0)</f>
        <v>0</v>
      </c>
      <c r="K295" s="202" t="s">
        <v>147</v>
      </c>
      <c r="L295" s="60"/>
      <c r="M295" s="207" t="s">
        <v>22</v>
      </c>
      <c r="N295" s="208" t="s">
        <v>45</v>
      </c>
      <c r="O295" s="41"/>
      <c r="P295" s="209">
        <f>O295*H295</f>
        <v>0</v>
      </c>
      <c r="Q295" s="209">
        <v>0</v>
      </c>
      <c r="R295" s="209">
        <f>Q295*H295</f>
        <v>0</v>
      </c>
      <c r="S295" s="209">
        <v>3.7999999999999999E-2</v>
      </c>
      <c r="T295" s="210">
        <f>S295*H295</f>
        <v>0.70679999999999998</v>
      </c>
      <c r="AR295" s="23" t="s">
        <v>148</v>
      </c>
      <c r="AT295" s="23" t="s">
        <v>143</v>
      </c>
      <c r="AU295" s="23" t="s">
        <v>83</v>
      </c>
      <c r="AY295" s="23" t="s">
        <v>140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23" t="s">
        <v>83</v>
      </c>
      <c r="BK295" s="211">
        <f>ROUND(I295*H295,0)</f>
        <v>0</v>
      </c>
      <c r="BL295" s="23" t="s">
        <v>148</v>
      </c>
      <c r="BM295" s="23" t="s">
        <v>538</v>
      </c>
    </row>
    <row r="296" spans="2:65" s="12" customFormat="1" ht="13.5">
      <c r="B296" s="212"/>
      <c r="C296" s="213"/>
      <c r="D296" s="214" t="s">
        <v>150</v>
      </c>
      <c r="E296" s="215" t="s">
        <v>22</v>
      </c>
      <c r="F296" s="216" t="s">
        <v>539</v>
      </c>
      <c r="G296" s="213"/>
      <c r="H296" s="217">
        <v>18.600000000000001</v>
      </c>
      <c r="I296" s="218"/>
      <c r="J296" s="213"/>
      <c r="K296" s="213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150</v>
      </c>
      <c r="AU296" s="223" t="s">
        <v>83</v>
      </c>
      <c r="AV296" s="12" t="s">
        <v>83</v>
      </c>
      <c r="AW296" s="12" t="s">
        <v>36</v>
      </c>
      <c r="AX296" s="12" t="s">
        <v>73</v>
      </c>
      <c r="AY296" s="223" t="s">
        <v>140</v>
      </c>
    </row>
    <row r="297" spans="2:65" s="1" customFormat="1" ht="16.5" customHeight="1">
      <c r="B297" s="40"/>
      <c r="C297" s="200" t="s">
        <v>540</v>
      </c>
      <c r="D297" s="200" t="s">
        <v>143</v>
      </c>
      <c r="E297" s="201" t="s">
        <v>541</v>
      </c>
      <c r="F297" s="202" t="s">
        <v>542</v>
      </c>
      <c r="G297" s="203" t="s">
        <v>171</v>
      </c>
      <c r="H297" s="204">
        <v>16</v>
      </c>
      <c r="I297" s="205"/>
      <c r="J297" s="206">
        <f>ROUND(I297*H297,0)</f>
        <v>0</v>
      </c>
      <c r="K297" s="202" t="s">
        <v>147</v>
      </c>
      <c r="L297" s="60"/>
      <c r="M297" s="207" t="s">
        <v>22</v>
      </c>
      <c r="N297" s="208" t="s">
        <v>45</v>
      </c>
      <c r="O297" s="41"/>
      <c r="P297" s="209">
        <f>O297*H297</f>
        <v>0</v>
      </c>
      <c r="Q297" s="209">
        <v>0</v>
      </c>
      <c r="R297" s="209">
        <f>Q297*H297</f>
        <v>0</v>
      </c>
      <c r="S297" s="209">
        <v>5.5E-2</v>
      </c>
      <c r="T297" s="210">
        <f>S297*H297</f>
        <v>0.88</v>
      </c>
      <c r="AR297" s="23" t="s">
        <v>148</v>
      </c>
      <c r="AT297" s="23" t="s">
        <v>143</v>
      </c>
      <c r="AU297" s="23" t="s">
        <v>83</v>
      </c>
      <c r="AY297" s="23" t="s">
        <v>140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23" t="s">
        <v>83</v>
      </c>
      <c r="BK297" s="211">
        <f>ROUND(I297*H297,0)</f>
        <v>0</v>
      </c>
      <c r="BL297" s="23" t="s">
        <v>148</v>
      </c>
      <c r="BM297" s="23" t="s">
        <v>543</v>
      </c>
    </row>
    <row r="298" spans="2:65" s="12" customFormat="1" ht="13.5">
      <c r="B298" s="212"/>
      <c r="C298" s="213"/>
      <c r="D298" s="214" t="s">
        <v>150</v>
      </c>
      <c r="E298" s="215" t="s">
        <v>22</v>
      </c>
      <c r="F298" s="216" t="s">
        <v>544</v>
      </c>
      <c r="G298" s="213"/>
      <c r="H298" s="217">
        <v>16</v>
      </c>
      <c r="I298" s="218"/>
      <c r="J298" s="213"/>
      <c r="K298" s="213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150</v>
      </c>
      <c r="AU298" s="223" t="s">
        <v>83</v>
      </c>
      <c r="AV298" s="12" t="s">
        <v>83</v>
      </c>
      <c r="AW298" s="12" t="s">
        <v>36</v>
      </c>
      <c r="AX298" s="12" t="s">
        <v>73</v>
      </c>
      <c r="AY298" s="223" t="s">
        <v>140</v>
      </c>
    </row>
    <row r="299" spans="2:65" s="1" customFormat="1" ht="16.5" customHeight="1">
      <c r="B299" s="40"/>
      <c r="C299" s="200" t="s">
        <v>545</v>
      </c>
      <c r="D299" s="200" t="s">
        <v>143</v>
      </c>
      <c r="E299" s="201" t="s">
        <v>546</v>
      </c>
      <c r="F299" s="202" t="s">
        <v>547</v>
      </c>
      <c r="G299" s="203" t="s">
        <v>154</v>
      </c>
      <c r="H299" s="204">
        <v>3.2</v>
      </c>
      <c r="I299" s="205"/>
      <c r="J299" s="206">
        <f>ROUND(I299*H299,0)</f>
        <v>0</v>
      </c>
      <c r="K299" s="202" t="s">
        <v>147</v>
      </c>
      <c r="L299" s="60"/>
      <c r="M299" s="207" t="s">
        <v>22</v>
      </c>
      <c r="N299" s="208" t="s">
        <v>45</v>
      </c>
      <c r="O299" s="41"/>
      <c r="P299" s="209">
        <f>O299*H299</f>
        <v>0</v>
      </c>
      <c r="Q299" s="209">
        <v>9.6000000000000002E-4</v>
      </c>
      <c r="R299" s="209">
        <f>Q299*H299</f>
        <v>3.0720000000000001E-3</v>
      </c>
      <c r="S299" s="209">
        <v>3.1E-2</v>
      </c>
      <c r="T299" s="210">
        <f>S299*H299</f>
        <v>9.920000000000001E-2</v>
      </c>
      <c r="AR299" s="23" t="s">
        <v>148</v>
      </c>
      <c r="AT299" s="23" t="s">
        <v>143</v>
      </c>
      <c r="AU299" s="23" t="s">
        <v>83</v>
      </c>
      <c r="AY299" s="23" t="s">
        <v>140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23" t="s">
        <v>83</v>
      </c>
      <c r="BK299" s="211">
        <f>ROUND(I299*H299,0)</f>
        <v>0</v>
      </c>
      <c r="BL299" s="23" t="s">
        <v>148</v>
      </c>
      <c r="BM299" s="23" t="s">
        <v>548</v>
      </c>
    </row>
    <row r="300" spans="2:65" s="12" customFormat="1" ht="13.5">
      <c r="B300" s="212"/>
      <c r="C300" s="213"/>
      <c r="D300" s="214" t="s">
        <v>150</v>
      </c>
      <c r="E300" s="215" t="s">
        <v>22</v>
      </c>
      <c r="F300" s="216" t="s">
        <v>549</v>
      </c>
      <c r="G300" s="213"/>
      <c r="H300" s="217">
        <v>3.2</v>
      </c>
      <c r="I300" s="218"/>
      <c r="J300" s="213"/>
      <c r="K300" s="213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150</v>
      </c>
      <c r="AU300" s="223" t="s">
        <v>83</v>
      </c>
      <c r="AV300" s="12" t="s">
        <v>83</v>
      </c>
      <c r="AW300" s="12" t="s">
        <v>36</v>
      </c>
      <c r="AX300" s="12" t="s">
        <v>73</v>
      </c>
      <c r="AY300" s="223" t="s">
        <v>140</v>
      </c>
    </row>
    <row r="301" spans="2:65" s="1" customFormat="1" ht="16.5" customHeight="1">
      <c r="B301" s="40"/>
      <c r="C301" s="200" t="s">
        <v>550</v>
      </c>
      <c r="D301" s="200" t="s">
        <v>143</v>
      </c>
      <c r="E301" s="201" t="s">
        <v>551</v>
      </c>
      <c r="F301" s="202" t="s">
        <v>552</v>
      </c>
      <c r="G301" s="203" t="s">
        <v>161</v>
      </c>
      <c r="H301" s="204">
        <v>2399.1089999999999</v>
      </c>
      <c r="I301" s="205"/>
      <c r="J301" s="206">
        <f>ROUND(I301*H301,0)</f>
        <v>0</v>
      </c>
      <c r="K301" s="202" t="s">
        <v>553</v>
      </c>
      <c r="L301" s="60"/>
      <c r="M301" s="207" t="s">
        <v>22</v>
      </c>
      <c r="N301" s="208" t="s">
        <v>45</v>
      </c>
      <c r="O301" s="41"/>
      <c r="P301" s="209">
        <f>O301*H301</f>
        <v>0</v>
      </c>
      <c r="Q301" s="209">
        <v>0</v>
      </c>
      <c r="R301" s="209">
        <f>Q301*H301</f>
        <v>0</v>
      </c>
      <c r="S301" s="209">
        <v>5.0000000000000001E-3</v>
      </c>
      <c r="T301" s="210">
        <f>S301*H301</f>
        <v>11.995545</v>
      </c>
      <c r="AR301" s="23" t="s">
        <v>148</v>
      </c>
      <c r="AT301" s="23" t="s">
        <v>143</v>
      </c>
      <c r="AU301" s="23" t="s">
        <v>83</v>
      </c>
      <c r="AY301" s="23" t="s">
        <v>140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23" t="s">
        <v>83</v>
      </c>
      <c r="BK301" s="211">
        <f>ROUND(I301*H301,0)</f>
        <v>0</v>
      </c>
      <c r="BL301" s="23" t="s">
        <v>148</v>
      </c>
      <c r="BM301" s="23" t="s">
        <v>554</v>
      </c>
    </row>
    <row r="302" spans="2:65" s="12" customFormat="1" ht="13.5">
      <c r="B302" s="212"/>
      <c r="C302" s="213"/>
      <c r="D302" s="214" t="s">
        <v>150</v>
      </c>
      <c r="E302" s="215" t="s">
        <v>22</v>
      </c>
      <c r="F302" s="216" t="s">
        <v>555</v>
      </c>
      <c r="G302" s="213"/>
      <c r="H302" s="217">
        <v>152.69999999999999</v>
      </c>
      <c r="I302" s="218"/>
      <c r="J302" s="213"/>
      <c r="K302" s="213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150</v>
      </c>
      <c r="AU302" s="223" t="s">
        <v>83</v>
      </c>
      <c r="AV302" s="12" t="s">
        <v>83</v>
      </c>
      <c r="AW302" s="12" t="s">
        <v>36</v>
      </c>
      <c r="AX302" s="12" t="s">
        <v>73</v>
      </c>
      <c r="AY302" s="223" t="s">
        <v>140</v>
      </c>
    </row>
    <row r="303" spans="2:65" s="12" customFormat="1" ht="13.5">
      <c r="B303" s="212"/>
      <c r="C303" s="213"/>
      <c r="D303" s="214" t="s">
        <v>150</v>
      </c>
      <c r="E303" s="215" t="s">
        <v>22</v>
      </c>
      <c r="F303" s="216" t="s">
        <v>556</v>
      </c>
      <c r="G303" s="213"/>
      <c r="H303" s="217">
        <v>14.622</v>
      </c>
      <c r="I303" s="218"/>
      <c r="J303" s="213"/>
      <c r="K303" s="213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150</v>
      </c>
      <c r="AU303" s="223" t="s">
        <v>83</v>
      </c>
      <c r="AV303" s="12" t="s">
        <v>83</v>
      </c>
      <c r="AW303" s="12" t="s">
        <v>36</v>
      </c>
      <c r="AX303" s="12" t="s">
        <v>73</v>
      </c>
      <c r="AY303" s="223" t="s">
        <v>140</v>
      </c>
    </row>
    <row r="304" spans="2:65" s="12" customFormat="1" ht="13.5">
      <c r="B304" s="212"/>
      <c r="C304" s="213"/>
      <c r="D304" s="214" t="s">
        <v>150</v>
      </c>
      <c r="E304" s="215" t="s">
        <v>22</v>
      </c>
      <c r="F304" s="216" t="s">
        <v>424</v>
      </c>
      <c r="G304" s="213"/>
      <c r="H304" s="217">
        <v>2231.7869999999998</v>
      </c>
      <c r="I304" s="218"/>
      <c r="J304" s="213"/>
      <c r="K304" s="213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150</v>
      </c>
      <c r="AU304" s="223" t="s">
        <v>83</v>
      </c>
      <c r="AV304" s="12" t="s">
        <v>83</v>
      </c>
      <c r="AW304" s="12" t="s">
        <v>36</v>
      </c>
      <c r="AX304" s="12" t="s">
        <v>73</v>
      </c>
      <c r="AY304" s="223" t="s">
        <v>140</v>
      </c>
    </row>
    <row r="305" spans="2:65" s="11" customFormat="1" ht="29.85" customHeight="1">
      <c r="B305" s="184"/>
      <c r="C305" s="185"/>
      <c r="D305" s="186" t="s">
        <v>72</v>
      </c>
      <c r="E305" s="198" t="s">
        <v>557</v>
      </c>
      <c r="F305" s="198" t="s">
        <v>558</v>
      </c>
      <c r="G305" s="185"/>
      <c r="H305" s="185"/>
      <c r="I305" s="188"/>
      <c r="J305" s="199">
        <f>BK305</f>
        <v>0</v>
      </c>
      <c r="K305" s="185"/>
      <c r="L305" s="190"/>
      <c r="M305" s="191"/>
      <c r="N305" s="192"/>
      <c r="O305" s="192"/>
      <c r="P305" s="193">
        <f>SUM(P306:P313)</f>
        <v>0</v>
      </c>
      <c r="Q305" s="192"/>
      <c r="R305" s="193">
        <f>SUM(R306:R313)</f>
        <v>0</v>
      </c>
      <c r="S305" s="192"/>
      <c r="T305" s="194">
        <f>SUM(T306:T313)</f>
        <v>0</v>
      </c>
      <c r="AR305" s="195" t="s">
        <v>10</v>
      </c>
      <c r="AT305" s="196" t="s">
        <v>72</v>
      </c>
      <c r="AU305" s="196" t="s">
        <v>10</v>
      </c>
      <c r="AY305" s="195" t="s">
        <v>140</v>
      </c>
      <c r="BK305" s="197">
        <f>SUM(BK306:BK313)</f>
        <v>0</v>
      </c>
    </row>
    <row r="306" spans="2:65" s="1" customFormat="1" ht="25.5" customHeight="1">
      <c r="B306" s="40"/>
      <c r="C306" s="200" t="s">
        <v>559</v>
      </c>
      <c r="D306" s="200" t="s">
        <v>143</v>
      </c>
      <c r="E306" s="201" t="s">
        <v>560</v>
      </c>
      <c r="F306" s="202" t="s">
        <v>561</v>
      </c>
      <c r="G306" s="203" t="s">
        <v>562</v>
      </c>
      <c r="H306" s="204">
        <v>18.263000000000002</v>
      </c>
      <c r="I306" s="205"/>
      <c r="J306" s="206">
        <f>ROUND(I306*H306,0)</f>
        <v>0</v>
      </c>
      <c r="K306" s="202" t="s">
        <v>147</v>
      </c>
      <c r="L306" s="60"/>
      <c r="M306" s="207" t="s">
        <v>22</v>
      </c>
      <c r="N306" s="208" t="s">
        <v>45</v>
      </c>
      <c r="O306" s="41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AR306" s="23" t="s">
        <v>148</v>
      </c>
      <c r="AT306" s="23" t="s">
        <v>143</v>
      </c>
      <c r="AU306" s="23" t="s">
        <v>83</v>
      </c>
      <c r="AY306" s="23" t="s">
        <v>140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23" t="s">
        <v>83</v>
      </c>
      <c r="BK306" s="211">
        <f>ROUND(I306*H306,0)</f>
        <v>0</v>
      </c>
      <c r="BL306" s="23" t="s">
        <v>148</v>
      </c>
      <c r="BM306" s="23" t="s">
        <v>563</v>
      </c>
    </row>
    <row r="307" spans="2:65" s="1" customFormat="1" ht="16.5" customHeight="1">
      <c r="B307" s="40"/>
      <c r="C307" s="200" t="s">
        <v>564</v>
      </c>
      <c r="D307" s="200" t="s">
        <v>143</v>
      </c>
      <c r="E307" s="201" t="s">
        <v>565</v>
      </c>
      <c r="F307" s="202" t="s">
        <v>566</v>
      </c>
      <c r="G307" s="203" t="s">
        <v>154</v>
      </c>
      <c r="H307" s="204">
        <v>24</v>
      </c>
      <c r="I307" s="205"/>
      <c r="J307" s="206">
        <f>ROUND(I307*H307,0)</f>
        <v>0</v>
      </c>
      <c r="K307" s="202" t="s">
        <v>147</v>
      </c>
      <c r="L307" s="60"/>
      <c r="M307" s="207" t="s">
        <v>22</v>
      </c>
      <c r="N307" s="208" t="s">
        <v>45</v>
      </c>
      <c r="O307" s="41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AR307" s="23" t="s">
        <v>148</v>
      </c>
      <c r="AT307" s="23" t="s">
        <v>143</v>
      </c>
      <c r="AU307" s="23" t="s">
        <v>83</v>
      </c>
      <c r="AY307" s="23" t="s">
        <v>140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23" t="s">
        <v>83</v>
      </c>
      <c r="BK307" s="211">
        <f>ROUND(I307*H307,0)</f>
        <v>0</v>
      </c>
      <c r="BL307" s="23" t="s">
        <v>148</v>
      </c>
      <c r="BM307" s="23" t="s">
        <v>567</v>
      </c>
    </row>
    <row r="308" spans="2:65" s="1" customFormat="1" ht="16.5" customHeight="1">
      <c r="B308" s="40"/>
      <c r="C308" s="200" t="s">
        <v>568</v>
      </c>
      <c r="D308" s="200" t="s">
        <v>143</v>
      </c>
      <c r="E308" s="201" t="s">
        <v>569</v>
      </c>
      <c r="F308" s="202" t="s">
        <v>570</v>
      </c>
      <c r="G308" s="203" t="s">
        <v>154</v>
      </c>
      <c r="H308" s="204">
        <v>120</v>
      </c>
      <c r="I308" s="205"/>
      <c r="J308" s="206">
        <f>ROUND(I308*H308,0)</f>
        <v>0</v>
      </c>
      <c r="K308" s="202" t="s">
        <v>147</v>
      </c>
      <c r="L308" s="60"/>
      <c r="M308" s="207" t="s">
        <v>22</v>
      </c>
      <c r="N308" s="208" t="s">
        <v>45</v>
      </c>
      <c r="O308" s="41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AR308" s="23" t="s">
        <v>148</v>
      </c>
      <c r="AT308" s="23" t="s">
        <v>143</v>
      </c>
      <c r="AU308" s="23" t="s">
        <v>83</v>
      </c>
      <c r="AY308" s="23" t="s">
        <v>140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23" t="s">
        <v>83</v>
      </c>
      <c r="BK308" s="211">
        <f>ROUND(I308*H308,0)</f>
        <v>0</v>
      </c>
      <c r="BL308" s="23" t="s">
        <v>148</v>
      </c>
      <c r="BM308" s="23" t="s">
        <v>571</v>
      </c>
    </row>
    <row r="309" spans="2:65" s="12" customFormat="1" ht="13.5">
      <c r="B309" s="212"/>
      <c r="C309" s="213"/>
      <c r="D309" s="214" t="s">
        <v>150</v>
      </c>
      <c r="E309" s="215" t="s">
        <v>22</v>
      </c>
      <c r="F309" s="216" t="s">
        <v>572</v>
      </c>
      <c r="G309" s="213"/>
      <c r="H309" s="217">
        <v>120</v>
      </c>
      <c r="I309" s="218"/>
      <c r="J309" s="213"/>
      <c r="K309" s="213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150</v>
      </c>
      <c r="AU309" s="223" t="s">
        <v>83</v>
      </c>
      <c r="AV309" s="12" t="s">
        <v>83</v>
      </c>
      <c r="AW309" s="12" t="s">
        <v>36</v>
      </c>
      <c r="AX309" s="12" t="s">
        <v>73</v>
      </c>
      <c r="AY309" s="223" t="s">
        <v>140</v>
      </c>
    </row>
    <row r="310" spans="2:65" s="1" customFormat="1" ht="25.5" customHeight="1">
      <c r="B310" s="40"/>
      <c r="C310" s="200" t="s">
        <v>573</v>
      </c>
      <c r="D310" s="200" t="s">
        <v>143</v>
      </c>
      <c r="E310" s="201" t="s">
        <v>574</v>
      </c>
      <c r="F310" s="202" t="s">
        <v>575</v>
      </c>
      <c r="G310" s="203" t="s">
        <v>562</v>
      </c>
      <c r="H310" s="204">
        <v>18.263000000000002</v>
      </c>
      <c r="I310" s="205"/>
      <c r="J310" s="206">
        <f>ROUND(I310*H310,0)</f>
        <v>0</v>
      </c>
      <c r="K310" s="202" t="s">
        <v>147</v>
      </c>
      <c r="L310" s="60"/>
      <c r="M310" s="207" t="s">
        <v>22</v>
      </c>
      <c r="N310" s="208" t="s">
        <v>45</v>
      </c>
      <c r="O310" s="41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AR310" s="23" t="s">
        <v>148</v>
      </c>
      <c r="AT310" s="23" t="s">
        <v>143</v>
      </c>
      <c r="AU310" s="23" t="s">
        <v>83</v>
      </c>
      <c r="AY310" s="23" t="s">
        <v>140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23" t="s">
        <v>83</v>
      </c>
      <c r="BK310" s="211">
        <f>ROUND(I310*H310,0)</f>
        <v>0</v>
      </c>
      <c r="BL310" s="23" t="s">
        <v>148</v>
      </c>
      <c r="BM310" s="23" t="s">
        <v>576</v>
      </c>
    </row>
    <row r="311" spans="2:65" s="1" customFormat="1" ht="25.5" customHeight="1">
      <c r="B311" s="40"/>
      <c r="C311" s="200" t="s">
        <v>577</v>
      </c>
      <c r="D311" s="200" t="s">
        <v>143</v>
      </c>
      <c r="E311" s="201" t="s">
        <v>578</v>
      </c>
      <c r="F311" s="202" t="s">
        <v>579</v>
      </c>
      <c r="G311" s="203" t="s">
        <v>562</v>
      </c>
      <c r="H311" s="204">
        <v>346.99700000000001</v>
      </c>
      <c r="I311" s="205"/>
      <c r="J311" s="206">
        <f>ROUND(I311*H311,0)</f>
        <v>0</v>
      </c>
      <c r="K311" s="202" t="s">
        <v>147</v>
      </c>
      <c r="L311" s="60"/>
      <c r="M311" s="207" t="s">
        <v>22</v>
      </c>
      <c r="N311" s="208" t="s">
        <v>45</v>
      </c>
      <c r="O311" s="41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AR311" s="23" t="s">
        <v>148</v>
      </c>
      <c r="AT311" s="23" t="s">
        <v>143</v>
      </c>
      <c r="AU311" s="23" t="s">
        <v>83</v>
      </c>
      <c r="AY311" s="23" t="s">
        <v>140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23" t="s">
        <v>83</v>
      </c>
      <c r="BK311" s="211">
        <f>ROUND(I311*H311,0)</f>
        <v>0</v>
      </c>
      <c r="BL311" s="23" t="s">
        <v>148</v>
      </c>
      <c r="BM311" s="23" t="s">
        <v>580</v>
      </c>
    </row>
    <row r="312" spans="2:65" s="12" customFormat="1" ht="13.5">
      <c r="B312" s="212"/>
      <c r="C312" s="213"/>
      <c r="D312" s="214" t="s">
        <v>150</v>
      </c>
      <c r="E312" s="213"/>
      <c r="F312" s="216" t="s">
        <v>976</v>
      </c>
      <c r="G312" s="213"/>
      <c r="H312" s="217">
        <v>346.99700000000001</v>
      </c>
      <c r="I312" s="218"/>
      <c r="J312" s="213"/>
      <c r="K312" s="213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150</v>
      </c>
      <c r="AU312" s="223" t="s">
        <v>83</v>
      </c>
      <c r="AV312" s="12" t="s">
        <v>83</v>
      </c>
      <c r="AW312" s="12" t="s">
        <v>6</v>
      </c>
      <c r="AX312" s="12" t="s">
        <v>10</v>
      </c>
      <c r="AY312" s="223" t="s">
        <v>140</v>
      </c>
    </row>
    <row r="313" spans="2:65" s="1" customFormat="1" ht="25.5" customHeight="1">
      <c r="B313" s="40"/>
      <c r="C313" s="200" t="s">
        <v>582</v>
      </c>
      <c r="D313" s="200" t="s">
        <v>143</v>
      </c>
      <c r="E313" s="201" t="s">
        <v>583</v>
      </c>
      <c r="F313" s="202" t="s">
        <v>584</v>
      </c>
      <c r="G313" s="203" t="s">
        <v>562</v>
      </c>
      <c r="H313" s="204">
        <v>18.263000000000002</v>
      </c>
      <c r="I313" s="205"/>
      <c r="J313" s="206">
        <f>ROUND(I313*H313,0)</f>
        <v>0</v>
      </c>
      <c r="K313" s="202" t="s">
        <v>147</v>
      </c>
      <c r="L313" s="60"/>
      <c r="M313" s="207" t="s">
        <v>22</v>
      </c>
      <c r="N313" s="208" t="s">
        <v>45</v>
      </c>
      <c r="O313" s="41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AR313" s="23" t="s">
        <v>148</v>
      </c>
      <c r="AT313" s="23" t="s">
        <v>143</v>
      </c>
      <c r="AU313" s="23" t="s">
        <v>83</v>
      </c>
      <c r="AY313" s="23" t="s">
        <v>140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23" t="s">
        <v>83</v>
      </c>
      <c r="BK313" s="211">
        <f>ROUND(I313*H313,0)</f>
        <v>0</v>
      </c>
      <c r="BL313" s="23" t="s">
        <v>148</v>
      </c>
      <c r="BM313" s="23" t="s">
        <v>585</v>
      </c>
    </row>
    <row r="314" spans="2:65" s="11" customFormat="1" ht="29.85" customHeight="1">
      <c r="B314" s="184"/>
      <c r="C314" s="185"/>
      <c r="D314" s="186" t="s">
        <v>72</v>
      </c>
      <c r="E314" s="198" t="s">
        <v>586</v>
      </c>
      <c r="F314" s="198" t="s">
        <v>587</v>
      </c>
      <c r="G314" s="185"/>
      <c r="H314" s="185"/>
      <c r="I314" s="188"/>
      <c r="J314" s="199">
        <f>BK314</f>
        <v>0</v>
      </c>
      <c r="K314" s="185"/>
      <c r="L314" s="190"/>
      <c r="M314" s="191"/>
      <c r="N314" s="192"/>
      <c r="O314" s="192"/>
      <c r="P314" s="193">
        <f>P315</f>
        <v>0</v>
      </c>
      <c r="Q314" s="192"/>
      <c r="R314" s="193">
        <f>R315</f>
        <v>0</v>
      </c>
      <c r="S314" s="192"/>
      <c r="T314" s="194">
        <f>T315</f>
        <v>0</v>
      </c>
      <c r="AR314" s="195" t="s">
        <v>10</v>
      </c>
      <c r="AT314" s="196" t="s">
        <v>72</v>
      </c>
      <c r="AU314" s="196" t="s">
        <v>10</v>
      </c>
      <c r="AY314" s="195" t="s">
        <v>140</v>
      </c>
      <c r="BK314" s="197">
        <f>BK315</f>
        <v>0</v>
      </c>
    </row>
    <row r="315" spans="2:65" s="1" customFormat="1" ht="16.5" customHeight="1">
      <c r="B315" s="40"/>
      <c r="C315" s="200" t="s">
        <v>588</v>
      </c>
      <c r="D315" s="200" t="s">
        <v>143</v>
      </c>
      <c r="E315" s="201" t="s">
        <v>589</v>
      </c>
      <c r="F315" s="202" t="s">
        <v>590</v>
      </c>
      <c r="G315" s="203" t="s">
        <v>562</v>
      </c>
      <c r="H315" s="204">
        <v>64.415000000000006</v>
      </c>
      <c r="I315" s="205"/>
      <c r="J315" s="206">
        <f>ROUND(I315*H315,0)</f>
        <v>0</v>
      </c>
      <c r="K315" s="202" t="s">
        <v>147</v>
      </c>
      <c r="L315" s="60"/>
      <c r="M315" s="207" t="s">
        <v>22</v>
      </c>
      <c r="N315" s="208" t="s">
        <v>45</v>
      </c>
      <c r="O315" s="41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AR315" s="23" t="s">
        <v>148</v>
      </c>
      <c r="AT315" s="23" t="s">
        <v>143</v>
      </c>
      <c r="AU315" s="23" t="s">
        <v>83</v>
      </c>
      <c r="AY315" s="23" t="s">
        <v>140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23" t="s">
        <v>83</v>
      </c>
      <c r="BK315" s="211">
        <f>ROUND(I315*H315,0)</f>
        <v>0</v>
      </c>
      <c r="BL315" s="23" t="s">
        <v>148</v>
      </c>
      <c r="BM315" s="23" t="s">
        <v>591</v>
      </c>
    </row>
    <row r="316" spans="2:65" s="11" customFormat="1" ht="37.35" customHeight="1">
      <c r="B316" s="184"/>
      <c r="C316" s="185"/>
      <c r="D316" s="186" t="s">
        <v>72</v>
      </c>
      <c r="E316" s="187" t="s">
        <v>592</v>
      </c>
      <c r="F316" s="187" t="s">
        <v>593</v>
      </c>
      <c r="G316" s="185"/>
      <c r="H316" s="185"/>
      <c r="I316" s="188"/>
      <c r="J316" s="189">
        <f>BK316</f>
        <v>0</v>
      </c>
      <c r="K316" s="185"/>
      <c r="L316" s="190"/>
      <c r="M316" s="191"/>
      <c r="N316" s="192"/>
      <c r="O316" s="192"/>
      <c r="P316" s="193">
        <f>P317+P327+P346+P362+P382+P396+P404</f>
        <v>0</v>
      </c>
      <c r="Q316" s="192"/>
      <c r="R316" s="193">
        <f>R317+R327+R346+R362+R382+R396+R404</f>
        <v>13.46306152</v>
      </c>
      <c r="S316" s="192"/>
      <c r="T316" s="194">
        <f>T317+T327+T346+T362+T382+T396+T404</f>
        <v>4.5819391999999999</v>
      </c>
      <c r="AR316" s="195" t="s">
        <v>83</v>
      </c>
      <c r="AT316" s="196" t="s">
        <v>72</v>
      </c>
      <c r="AU316" s="196" t="s">
        <v>73</v>
      </c>
      <c r="AY316" s="195" t="s">
        <v>140</v>
      </c>
      <c r="BK316" s="197">
        <f>BK317+BK327+BK346+BK362+BK382+BK396+BK404</f>
        <v>0</v>
      </c>
    </row>
    <row r="317" spans="2:65" s="11" customFormat="1" ht="19.899999999999999" customHeight="1">
      <c r="B317" s="184"/>
      <c r="C317" s="185"/>
      <c r="D317" s="186" t="s">
        <v>72</v>
      </c>
      <c r="E317" s="198" t="s">
        <v>594</v>
      </c>
      <c r="F317" s="198" t="s">
        <v>595</v>
      </c>
      <c r="G317" s="185"/>
      <c r="H317" s="185"/>
      <c r="I317" s="188"/>
      <c r="J317" s="199">
        <f>BK317</f>
        <v>0</v>
      </c>
      <c r="K317" s="185"/>
      <c r="L317" s="190"/>
      <c r="M317" s="191"/>
      <c r="N317" s="192"/>
      <c r="O317" s="192"/>
      <c r="P317" s="193">
        <f>SUM(P318:P326)</f>
        <v>0</v>
      </c>
      <c r="Q317" s="192"/>
      <c r="R317" s="193">
        <f>SUM(R318:R326)</f>
        <v>0.96263999999999994</v>
      </c>
      <c r="S317" s="192"/>
      <c r="T317" s="194">
        <f>SUM(T318:T326)</f>
        <v>0</v>
      </c>
      <c r="AR317" s="195" t="s">
        <v>83</v>
      </c>
      <c r="AT317" s="196" t="s">
        <v>72</v>
      </c>
      <c r="AU317" s="196" t="s">
        <v>10</v>
      </c>
      <c r="AY317" s="195" t="s">
        <v>140</v>
      </c>
      <c r="BK317" s="197">
        <f>SUM(BK318:BK326)</f>
        <v>0</v>
      </c>
    </row>
    <row r="318" spans="2:65" s="1" customFormat="1" ht="38.25" customHeight="1">
      <c r="B318" s="40"/>
      <c r="C318" s="200" t="s">
        <v>596</v>
      </c>
      <c r="D318" s="200" t="s">
        <v>143</v>
      </c>
      <c r="E318" s="201" t="s">
        <v>597</v>
      </c>
      <c r="F318" s="202" t="s">
        <v>598</v>
      </c>
      <c r="G318" s="203" t="s">
        <v>161</v>
      </c>
      <c r="H318" s="204">
        <v>191.29599999999999</v>
      </c>
      <c r="I318" s="205"/>
      <c r="J318" s="206">
        <f>ROUND(I318*H318,0)</f>
        <v>0</v>
      </c>
      <c r="K318" s="202" t="s">
        <v>22</v>
      </c>
      <c r="L318" s="60"/>
      <c r="M318" s="207" t="s">
        <v>22</v>
      </c>
      <c r="N318" s="208" t="s">
        <v>45</v>
      </c>
      <c r="O318" s="41"/>
      <c r="P318" s="209">
        <f>O318*H318</f>
        <v>0</v>
      </c>
      <c r="Q318" s="209">
        <v>4.4999999999999997E-3</v>
      </c>
      <c r="R318" s="209">
        <f>Q318*H318</f>
        <v>0.86083199999999993</v>
      </c>
      <c r="S318" s="209">
        <v>0</v>
      </c>
      <c r="T318" s="210">
        <f>S318*H318</f>
        <v>0</v>
      </c>
      <c r="AR318" s="23" t="s">
        <v>222</v>
      </c>
      <c r="AT318" s="23" t="s">
        <v>143</v>
      </c>
      <c r="AU318" s="23" t="s">
        <v>83</v>
      </c>
      <c r="AY318" s="23" t="s">
        <v>140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23" t="s">
        <v>83</v>
      </c>
      <c r="BK318" s="211">
        <f>ROUND(I318*H318,0)</f>
        <v>0</v>
      </c>
      <c r="BL318" s="23" t="s">
        <v>222</v>
      </c>
      <c r="BM318" s="23" t="s">
        <v>599</v>
      </c>
    </row>
    <row r="319" spans="2:65" s="12" customFormat="1" ht="13.5">
      <c r="B319" s="212"/>
      <c r="C319" s="213"/>
      <c r="D319" s="214" t="s">
        <v>150</v>
      </c>
      <c r="E319" s="215" t="s">
        <v>22</v>
      </c>
      <c r="F319" s="216" t="s">
        <v>434</v>
      </c>
      <c r="G319" s="213"/>
      <c r="H319" s="217">
        <v>191.29599999999999</v>
      </c>
      <c r="I319" s="218"/>
      <c r="J319" s="213"/>
      <c r="K319" s="213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150</v>
      </c>
      <c r="AU319" s="223" t="s">
        <v>83</v>
      </c>
      <c r="AV319" s="12" t="s">
        <v>83</v>
      </c>
      <c r="AW319" s="12" t="s">
        <v>36</v>
      </c>
      <c r="AX319" s="12" t="s">
        <v>73</v>
      </c>
      <c r="AY319" s="223" t="s">
        <v>140</v>
      </c>
    </row>
    <row r="320" spans="2:65" s="1" customFormat="1" ht="38.25" customHeight="1">
      <c r="B320" s="40"/>
      <c r="C320" s="200" t="s">
        <v>600</v>
      </c>
      <c r="D320" s="200" t="s">
        <v>143</v>
      </c>
      <c r="E320" s="201" t="s">
        <v>601</v>
      </c>
      <c r="F320" s="202" t="s">
        <v>602</v>
      </c>
      <c r="G320" s="203" t="s">
        <v>161</v>
      </c>
      <c r="H320" s="204">
        <v>22.623999999999999</v>
      </c>
      <c r="I320" s="205"/>
      <c r="J320" s="206">
        <f>ROUND(I320*H320,0)</f>
        <v>0</v>
      </c>
      <c r="K320" s="202" t="s">
        <v>22</v>
      </c>
      <c r="L320" s="60"/>
      <c r="M320" s="207" t="s">
        <v>22</v>
      </c>
      <c r="N320" s="208" t="s">
        <v>45</v>
      </c>
      <c r="O320" s="41"/>
      <c r="P320" s="209">
        <f>O320*H320</f>
        <v>0</v>
      </c>
      <c r="Q320" s="209">
        <v>4.4999999999999997E-3</v>
      </c>
      <c r="R320" s="209">
        <f>Q320*H320</f>
        <v>0.10180799999999998</v>
      </c>
      <c r="S320" s="209">
        <v>0</v>
      </c>
      <c r="T320" s="210">
        <f>S320*H320</f>
        <v>0</v>
      </c>
      <c r="AR320" s="23" t="s">
        <v>222</v>
      </c>
      <c r="AT320" s="23" t="s">
        <v>143</v>
      </c>
      <c r="AU320" s="23" t="s">
        <v>83</v>
      </c>
      <c r="AY320" s="23" t="s">
        <v>140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23" t="s">
        <v>83</v>
      </c>
      <c r="BK320" s="211">
        <f>ROUND(I320*H320,0)</f>
        <v>0</v>
      </c>
      <c r="BL320" s="23" t="s">
        <v>222</v>
      </c>
      <c r="BM320" s="23" t="s">
        <v>603</v>
      </c>
    </row>
    <row r="321" spans="2:65" s="12" customFormat="1" ht="13.5">
      <c r="B321" s="212"/>
      <c r="C321" s="213"/>
      <c r="D321" s="214" t="s">
        <v>150</v>
      </c>
      <c r="E321" s="215" t="s">
        <v>22</v>
      </c>
      <c r="F321" s="216" t="s">
        <v>604</v>
      </c>
      <c r="G321" s="213"/>
      <c r="H321" s="217">
        <v>22.623999999999999</v>
      </c>
      <c r="I321" s="218"/>
      <c r="J321" s="213"/>
      <c r="K321" s="213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150</v>
      </c>
      <c r="AU321" s="223" t="s">
        <v>83</v>
      </c>
      <c r="AV321" s="12" t="s">
        <v>83</v>
      </c>
      <c r="AW321" s="12" t="s">
        <v>36</v>
      </c>
      <c r="AX321" s="12" t="s">
        <v>73</v>
      </c>
      <c r="AY321" s="223" t="s">
        <v>140</v>
      </c>
    </row>
    <row r="322" spans="2:65" s="1" customFormat="1" ht="16.5" customHeight="1">
      <c r="B322" s="40"/>
      <c r="C322" s="200" t="s">
        <v>605</v>
      </c>
      <c r="D322" s="200" t="s">
        <v>143</v>
      </c>
      <c r="E322" s="201" t="s">
        <v>606</v>
      </c>
      <c r="F322" s="202" t="s">
        <v>607</v>
      </c>
      <c r="G322" s="203" t="s">
        <v>161</v>
      </c>
      <c r="H322" s="204">
        <v>213.92</v>
      </c>
      <c r="I322" s="205"/>
      <c r="J322" s="206">
        <f>ROUND(I322*H322,0)</f>
        <v>0</v>
      </c>
      <c r="K322" s="202" t="s">
        <v>22</v>
      </c>
      <c r="L322" s="60"/>
      <c r="M322" s="207" t="s">
        <v>22</v>
      </c>
      <c r="N322" s="208" t="s">
        <v>45</v>
      </c>
      <c r="O322" s="41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AR322" s="23" t="s">
        <v>222</v>
      </c>
      <c r="AT322" s="23" t="s">
        <v>143</v>
      </c>
      <c r="AU322" s="23" t="s">
        <v>83</v>
      </c>
      <c r="AY322" s="23" t="s">
        <v>140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23" t="s">
        <v>83</v>
      </c>
      <c r="BK322" s="211">
        <f>ROUND(I322*H322,0)</f>
        <v>0</v>
      </c>
      <c r="BL322" s="23" t="s">
        <v>222</v>
      </c>
      <c r="BM322" s="23" t="s">
        <v>608</v>
      </c>
    </row>
    <row r="323" spans="2:65" s="12" customFormat="1" ht="13.5">
      <c r="B323" s="212"/>
      <c r="C323" s="213"/>
      <c r="D323" s="214" t="s">
        <v>150</v>
      </c>
      <c r="E323" s="215" t="s">
        <v>22</v>
      </c>
      <c r="F323" s="216" t="s">
        <v>609</v>
      </c>
      <c r="G323" s="213"/>
      <c r="H323" s="217">
        <v>213.92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150</v>
      </c>
      <c r="AU323" s="223" t="s">
        <v>83</v>
      </c>
      <c r="AV323" s="12" t="s">
        <v>83</v>
      </c>
      <c r="AW323" s="12" t="s">
        <v>36</v>
      </c>
      <c r="AX323" s="12" t="s">
        <v>73</v>
      </c>
      <c r="AY323" s="223" t="s">
        <v>140</v>
      </c>
    </row>
    <row r="324" spans="2:65" s="1" customFormat="1" ht="16.5" customHeight="1">
      <c r="B324" s="40"/>
      <c r="C324" s="200" t="s">
        <v>610</v>
      </c>
      <c r="D324" s="200" t="s">
        <v>143</v>
      </c>
      <c r="E324" s="201" t="s">
        <v>611</v>
      </c>
      <c r="F324" s="202" t="s">
        <v>612</v>
      </c>
      <c r="G324" s="203" t="s">
        <v>154</v>
      </c>
      <c r="H324" s="204">
        <v>226.24</v>
      </c>
      <c r="I324" s="205"/>
      <c r="J324" s="206">
        <f>ROUND(I324*H324,0)</f>
        <v>0</v>
      </c>
      <c r="K324" s="202" t="s">
        <v>22</v>
      </c>
      <c r="L324" s="60"/>
      <c r="M324" s="207" t="s">
        <v>22</v>
      </c>
      <c r="N324" s="208" t="s">
        <v>45</v>
      </c>
      <c r="O324" s="41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AR324" s="23" t="s">
        <v>222</v>
      </c>
      <c r="AT324" s="23" t="s">
        <v>143</v>
      </c>
      <c r="AU324" s="23" t="s">
        <v>83</v>
      </c>
      <c r="AY324" s="23" t="s">
        <v>140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23" t="s">
        <v>83</v>
      </c>
      <c r="BK324" s="211">
        <f>ROUND(I324*H324,0)</f>
        <v>0</v>
      </c>
      <c r="BL324" s="23" t="s">
        <v>222</v>
      </c>
      <c r="BM324" s="23" t="s">
        <v>613</v>
      </c>
    </row>
    <row r="325" spans="2:65" s="12" customFormat="1" ht="13.5">
      <c r="B325" s="212"/>
      <c r="C325" s="213"/>
      <c r="D325" s="214" t="s">
        <v>150</v>
      </c>
      <c r="E325" s="215" t="s">
        <v>22</v>
      </c>
      <c r="F325" s="216" t="s">
        <v>614</v>
      </c>
      <c r="G325" s="213"/>
      <c r="H325" s="217">
        <v>226.24</v>
      </c>
      <c r="I325" s="218"/>
      <c r="J325" s="213"/>
      <c r="K325" s="213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150</v>
      </c>
      <c r="AU325" s="223" t="s">
        <v>83</v>
      </c>
      <c r="AV325" s="12" t="s">
        <v>83</v>
      </c>
      <c r="AW325" s="12" t="s">
        <v>36</v>
      </c>
      <c r="AX325" s="12" t="s">
        <v>73</v>
      </c>
      <c r="AY325" s="223" t="s">
        <v>140</v>
      </c>
    </row>
    <row r="326" spans="2:65" s="1" customFormat="1" ht="25.5" customHeight="1">
      <c r="B326" s="40"/>
      <c r="C326" s="200" t="s">
        <v>615</v>
      </c>
      <c r="D326" s="200" t="s">
        <v>143</v>
      </c>
      <c r="E326" s="201" t="s">
        <v>616</v>
      </c>
      <c r="F326" s="202" t="s">
        <v>617</v>
      </c>
      <c r="G326" s="203" t="s">
        <v>562</v>
      </c>
      <c r="H326" s="204">
        <v>0.96299999999999997</v>
      </c>
      <c r="I326" s="205"/>
      <c r="J326" s="206">
        <f>ROUND(I326*H326,0)</f>
        <v>0</v>
      </c>
      <c r="K326" s="202" t="s">
        <v>147</v>
      </c>
      <c r="L326" s="60"/>
      <c r="M326" s="207" t="s">
        <v>22</v>
      </c>
      <c r="N326" s="208" t="s">
        <v>45</v>
      </c>
      <c r="O326" s="41"/>
      <c r="P326" s="209">
        <f>O326*H326</f>
        <v>0</v>
      </c>
      <c r="Q326" s="209">
        <v>0</v>
      </c>
      <c r="R326" s="209">
        <f>Q326*H326</f>
        <v>0</v>
      </c>
      <c r="S326" s="209">
        <v>0</v>
      </c>
      <c r="T326" s="210">
        <f>S326*H326</f>
        <v>0</v>
      </c>
      <c r="AR326" s="23" t="s">
        <v>222</v>
      </c>
      <c r="AT326" s="23" t="s">
        <v>143</v>
      </c>
      <c r="AU326" s="23" t="s">
        <v>83</v>
      </c>
      <c r="AY326" s="23" t="s">
        <v>140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23" t="s">
        <v>83</v>
      </c>
      <c r="BK326" s="211">
        <f>ROUND(I326*H326,0)</f>
        <v>0</v>
      </c>
      <c r="BL326" s="23" t="s">
        <v>222</v>
      </c>
      <c r="BM326" s="23" t="s">
        <v>618</v>
      </c>
    </row>
    <row r="327" spans="2:65" s="11" customFormat="1" ht="29.85" customHeight="1">
      <c r="B327" s="184"/>
      <c r="C327" s="185"/>
      <c r="D327" s="186" t="s">
        <v>72</v>
      </c>
      <c r="E327" s="198" t="s">
        <v>619</v>
      </c>
      <c r="F327" s="198" t="s">
        <v>620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SUM(P328:P345)</f>
        <v>0</v>
      </c>
      <c r="Q327" s="192"/>
      <c r="R327" s="193">
        <f>SUM(R328:R345)</f>
        <v>1.6788768000000001</v>
      </c>
      <c r="S327" s="192"/>
      <c r="T327" s="194">
        <f>SUM(T328:T345)</f>
        <v>0.67713920000000005</v>
      </c>
      <c r="AR327" s="195" t="s">
        <v>83</v>
      </c>
      <c r="AT327" s="196" t="s">
        <v>72</v>
      </c>
      <c r="AU327" s="196" t="s">
        <v>10</v>
      </c>
      <c r="AY327" s="195" t="s">
        <v>140</v>
      </c>
      <c r="BK327" s="197">
        <f>SUM(BK328:BK345)</f>
        <v>0</v>
      </c>
    </row>
    <row r="328" spans="2:65" s="1" customFormat="1" ht="16.5" customHeight="1">
      <c r="B328" s="40"/>
      <c r="C328" s="200" t="s">
        <v>621</v>
      </c>
      <c r="D328" s="200" t="s">
        <v>143</v>
      </c>
      <c r="E328" s="201" t="s">
        <v>622</v>
      </c>
      <c r="F328" s="202" t="s">
        <v>623</v>
      </c>
      <c r="G328" s="203" t="s">
        <v>154</v>
      </c>
      <c r="H328" s="204">
        <v>91.52</v>
      </c>
      <c r="I328" s="205"/>
      <c r="J328" s="206">
        <f>ROUND(I328*H328,0)</f>
        <v>0</v>
      </c>
      <c r="K328" s="202" t="s">
        <v>147</v>
      </c>
      <c r="L328" s="60"/>
      <c r="M328" s="207" t="s">
        <v>22</v>
      </c>
      <c r="N328" s="208" t="s">
        <v>45</v>
      </c>
      <c r="O328" s="41"/>
      <c r="P328" s="209">
        <f>O328*H328</f>
        <v>0</v>
      </c>
      <c r="Q328" s="209">
        <v>0</v>
      </c>
      <c r="R328" s="209">
        <f>Q328*H328</f>
        <v>0</v>
      </c>
      <c r="S328" s="209">
        <v>1.91E-3</v>
      </c>
      <c r="T328" s="210">
        <f>S328*H328</f>
        <v>0.17480319999999999</v>
      </c>
      <c r="AR328" s="23" t="s">
        <v>222</v>
      </c>
      <c r="AT328" s="23" t="s">
        <v>143</v>
      </c>
      <c r="AU328" s="23" t="s">
        <v>83</v>
      </c>
      <c r="AY328" s="23" t="s">
        <v>140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23" t="s">
        <v>83</v>
      </c>
      <c r="BK328" s="211">
        <f>ROUND(I328*H328,0)</f>
        <v>0</v>
      </c>
      <c r="BL328" s="23" t="s">
        <v>222</v>
      </c>
      <c r="BM328" s="23" t="s">
        <v>624</v>
      </c>
    </row>
    <row r="329" spans="2:65" s="12" customFormat="1" ht="13.5">
      <c r="B329" s="212"/>
      <c r="C329" s="213"/>
      <c r="D329" s="214" t="s">
        <v>150</v>
      </c>
      <c r="E329" s="215" t="s">
        <v>22</v>
      </c>
      <c r="F329" s="216" t="s">
        <v>625</v>
      </c>
      <c r="G329" s="213"/>
      <c r="H329" s="217">
        <v>91.52</v>
      </c>
      <c r="I329" s="218"/>
      <c r="J329" s="213"/>
      <c r="K329" s="213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150</v>
      </c>
      <c r="AU329" s="223" t="s">
        <v>83</v>
      </c>
      <c r="AV329" s="12" t="s">
        <v>83</v>
      </c>
      <c r="AW329" s="12" t="s">
        <v>36</v>
      </c>
      <c r="AX329" s="12" t="s">
        <v>73</v>
      </c>
      <c r="AY329" s="223" t="s">
        <v>140</v>
      </c>
    </row>
    <row r="330" spans="2:65" s="1" customFormat="1" ht="16.5" customHeight="1">
      <c r="B330" s="40"/>
      <c r="C330" s="200" t="s">
        <v>626</v>
      </c>
      <c r="D330" s="200" t="s">
        <v>143</v>
      </c>
      <c r="E330" s="201" t="s">
        <v>627</v>
      </c>
      <c r="F330" s="202" t="s">
        <v>628</v>
      </c>
      <c r="G330" s="203" t="s">
        <v>154</v>
      </c>
      <c r="H330" s="204">
        <v>300.8</v>
      </c>
      <c r="I330" s="205"/>
      <c r="J330" s="206">
        <f>ROUND(I330*H330,0)</f>
        <v>0</v>
      </c>
      <c r="K330" s="202" t="s">
        <v>147</v>
      </c>
      <c r="L330" s="60"/>
      <c r="M330" s="207" t="s">
        <v>22</v>
      </c>
      <c r="N330" s="208" t="s">
        <v>45</v>
      </c>
      <c r="O330" s="41"/>
      <c r="P330" s="209">
        <f>O330*H330</f>
        <v>0</v>
      </c>
      <c r="Q330" s="209">
        <v>0</v>
      </c>
      <c r="R330" s="209">
        <f>Q330*H330</f>
        <v>0</v>
      </c>
      <c r="S330" s="209">
        <v>1.67E-3</v>
      </c>
      <c r="T330" s="210">
        <f>S330*H330</f>
        <v>0.502336</v>
      </c>
      <c r="AR330" s="23" t="s">
        <v>222</v>
      </c>
      <c r="AT330" s="23" t="s">
        <v>143</v>
      </c>
      <c r="AU330" s="23" t="s">
        <v>83</v>
      </c>
      <c r="AY330" s="23" t="s">
        <v>140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23" t="s">
        <v>83</v>
      </c>
      <c r="BK330" s="211">
        <f>ROUND(I330*H330,0)</f>
        <v>0</v>
      </c>
      <c r="BL330" s="23" t="s">
        <v>222</v>
      </c>
      <c r="BM330" s="23" t="s">
        <v>629</v>
      </c>
    </row>
    <row r="331" spans="2:65" s="12" customFormat="1" ht="13.5">
      <c r="B331" s="212"/>
      <c r="C331" s="213"/>
      <c r="D331" s="214" t="s">
        <v>150</v>
      </c>
      <c r="E331" s="215" t="s">
        <v>22</v>
      </c>
      <c r="F331" s="216" t="s">
        <v>630</v>
      </c>
      <c r="G331" s="213"/>
      <c r="H331" s="217">
        <v>18.8</v>
      </c>
      <c r="I331" s="218"/>
      <c r="J331" s="213"/>
      <c r="K331" s="213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150</v>
      </c>
      <c r="AU331" s="223" t="s">
        <v>83</v>
      </c>
      <c r="AV331" s="12" t="s">
        <v>83</v>
      </c>
      <c r="AW331" s="12" t="s">
        <v>36</v>
      </c>
      <c r="AX331" s="12" t="s">
        <v>73</v>
      </c>
      <c r="AY331" s="223" t="s">
        <v>140</v>
      </c>
    </row>
    <row r="332" spans="2:65" s="12" customFormat="1" ht="13.5">
      <c r="B332" s="212"/>
      <c r="C332" s="213"/>
      <c r="D332" s="214" t="s">
        <v>150</v>
      </c>
      <c r="E332" s="215" t="s">
        <v>22</v>
      </c>
      <c r="F332" s="216" t="s">
        <v>631</v>
      </c>
      <c r="G332" s="213"/>
      <c r="H332" s="217">
        <v>136.4</v>
      </c>
      <c r="I332" s="218"/>
      <c r="J332" s="213"/>
      <c r="K332" s="213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150</v>
      </c>
      <c r="AU332" s="223" t="s">
        <v>83</v>
      </c>
      <c r="AV332" s="12" t="s">
        <v>83</v>
      </c>
      <c r="AW332" s="12" t="s">
        <v>36</v>
      </c>
      <c r="AX332" s="12" t="s">
        <v>73</v>
      </c>
      <c r="AY332" s="223" t="s">
        <v>140</v>
      </c>
    </row>
    <row r="333" spans="2:65" s="12" customFormat="1" ht="13.5">
      <c r="B333" s="212"/>
      <c r="C333" s="213"/>
      <c r="D333" s="214" t="s">
        <v>150</v>
      </c>
      <c r="E333" s="215" t="s">
        <v>22</v>
      </c>
      <c r="F333" s="216" t="s">
        <v>632</v>
      </c>
      <c r="G333" s="213"/>
      <c r="H333" s="217">
        <v>68.8</v>
      </c>
      <c r="I333" s="218"/>
      <c r="J333" s="213"/>
      <c r="K333" s="213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150</v>
      </c>
      <c r="AU333" s="223" t="s">
        <v>83</v>
      </c>
      <c r="AV333" s="12" t="s">
        <v>83</v>
      </c>
      <c r="AW333" s="12" t="s">
        <v>36</v>
      </c>
      <c r="AX333" s="12" t="s">
        <v>73</v>
      </c>
      <c r="AY333" s="223" t="s">
        <v>140</v>
      </c>
    </row>
    <row r="334" spans="2:65" s="12" customFormat="1" ht="13.5">
      <c r="B334" s="212"/>
      <c r="C334" s="213"/>
      <c r="D334" s="214" t="s">
        <v>150</v>
      </c>
      <c r="E334" s="215" t="s">
        <v>22</v>
      </c>
      <c r="F334" s="216" t="s">
        <v>633</v>
      </c>
      <c r="G334" s="213"/>
      <c r="H334" s="217">
        <v>76.8</v>
      </c>
      <c r="I334" s="218"/>
      <c r="J334" s="213"/>
      <c r="K334" s="213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150</v>
      </c>
      <c r="AU334" s="223" t="s">
        <v>83</v>
      </c>
      <c r="AV334" s="12" t="s">
        <v>83</v>
      </c>
      <c r="AW334" s="12" t="s">
        <v>36</v>
      </c>
      <c r="AX334" s="12" t="s">
        <v>73</v>
      </c>
      <c r="AY334" s="223" t="s">
        <v>140</v>
      </c>
    </row>
    <row r="335" spans="2:65" s="1" customFormat="1" ht="25.5" customHeight="1">
      <c r="B335" s="40"/>
      <c r="C335" s="200" t="s">
        <v>634</v>
      </c>
      <c r="D335" s="200" t="s">
        <v>143</v>
      </c>
      <c r="E335" s="201" t="s">
        <v>635</v>
      </c>
      <c r="F335" s="202" t="s">
        <v>636</v>
      </c>
      <c r="G335" s="203" t="s">
        <v>154</v>
      </c>
      <c r="H335" s="204">
        <v>91.52</v>
      </c>
      <c r="I335" s="205"/>
      <c r="J335" s="206">
        <f>ROUND(I335*H335,0)</f>
        <v>0</v>
      </c>
      <c r="K335" s="202" t="s">
        <v>147</v>
      </c>
      <c r="L335" s="60"/>
      <c r="M335" s="207" t="s">
        <v>22</v>
      </c>
      <c r="N335" s="208" t="s">
        <v>45</v>
      </c>
      <c r="O335" s="41"/>
      <c r="P335" s="209">
        <f>O335*H335</f>
        <v>0</v>
      </c>
      <c r="Q335" s="209">
        <v>5.8399999999999997E-3</v>
      </c>
      <c r="R335" s="209">
        <f>Q335*H335</f>
        <v>0.53447679999999997</v>
      </c>
      <c r="S335" s="209">
        <v>0</v>
      </c>
      <c r="T335" s="210">
        <f>S335*H335</f>
        <v>0</v>
      </c>
      <c r="AR335" s="23" t="s">
        <v>222</v>
      </c>
      <c r="AT335" s="23" t="s">
        <v>143</v>
      </c>
      <c r="AU335" s="23" t="s">
        <v>83</v>
      </c>
      <c r="AY335" s="23" t="s">
        <v>140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23" t="s">
        <v>83</v>
      </c>
      <c r="BK335" s="211">
        <f>ROUND(I335*H335,0)</f>
        <v>0</v>
      </c>
      <c r="BL335" s="23" t="s">
        <v>222</v>
      </c>
      <c r="BM335" s="23" t="s">
        <v>637</v>
      </c>
    </row>
    <row r="336" spans="2:65" s="12" customFormat="1" ht="13.5">
      <c r="B336" s="212"/>
      <c r="C336" s="213"/>
      <c r="D336" s="214" t="s">
        <v>150</v>
      </c>
      <c r="E336" s="215" t="s">
        <v>22</v>
      </c>
      <c r="F336" s="216" t="s">
        <v>625</v>
      </c>
      <c r="G336" s="213"/>
      <c r="H336" s="217">
        <v>91.52</v>
      </c>
      <c r="I336" s="218"/>
      <c r="J336" s="213"/>
      <c r="K336" s="213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150</v>
      </c>
      <c r="AU336" s="223" t="s">
        <v>83</v>
      </c>
      <c r="AV336" s="12" t="s">
        <v>83</v>
      </c>
      <c r="AW336" s="12" t="s">
        <v>36</v>
      </c>
      <c r="AX336" s="12" t="s">
        <v>73</v>
      </c>
      <c r="AY336" s="223" t="s">
        <v>140</v>
      </c>
    </row>
    <row r="337" spans="2:65" s="1" customFormat="1" ht="25.5" customHeight="1">
      <c r="B337" s="40"/>
      <c r="C337" s="200" t="s">
        <v>638</v>
      </c>
      <c r="D337" s="200" t="s">
        <v>143</v>
      </c>
      <c r="E337" s="201" t="s">
        <v>639</v>
      </c>
      <c r="F337" s="202" t="s">
        <v>640</v>
      </c>
      <c r="G337" s="203" t="s">
        <v>171</v>
      </c>
      <c r="H337" s="204">
        <v>20</v>
      </c>
      <c r="I337" s="205"/>
      <c r="J337" s="206">
        <f>ROUND(I337*H337,0)</f>
        <v>0</v>
      </c>
      <c r="K337" s="202" t="s">
        <v>147</v>
      </c>
      <c r="L337" s="60"/>
      <c r="M337" s="207" t="s">
        <v>22</v>
      </c>
      <c r="N337" s="208" t="s">
        <v>45</v>
      </c>
      <c r="O337" s="41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AR337" s="23" t="s">
        <v>222</v>
      </c>
      <c r="AT337" s="23" t="s">
        <v>143</v>
      </c>
      <c r="AU337" s="23" t="s">
        <v>83</v>
      </c>
      <c r="AY337" s="23" t="s">
        <v>140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23" t="s">
        <v>83</v>
      </c>
      <c r="BK337" s="211">
        <f>ROUND(I337*H337,0)</f>
        <v>0</v>
      </c>
      <c r="BL337" s="23" t="s">
        <v>222</v>
      </c>
      <c r="BM337" s="23" t="s">
        <v>641</v>
      </c>
    </row>
    <row r="338" spans="2:65" s="1" customFormat="1" ht="25.5" customHeight="1">
      <c r="B338" s="40"/>
      <c r="C338" s="200" t="s">
        <v>642</v>
      </c>
      <c r="D338" s="200" t="s">
        <v>143</v>
      </c>
      <c r="E338" s="201" t="s">
        <v>643</v>
      </c>
      <c r="F338" s="202" t="s">
        <v>644</v>
      </c>
      <c r="G338" s="203" t="s">
        <v>154</v>
      </c>
      <c r="H338" s="204">
        <v>78.400000000000006</v>
      </c>
      <c r="I338" s="205"/>
      <c r="J338" s="206">
        <f>ROUND(I338*H338,0)</f>
        <v>0</v>
      </c>
      <c r="K338" s="202" t="s">
        <v>553</v>
      </c>
      <c r="L338" s="60"/>
      <c r="M338" s="207" t="s">
        <v>22</v>
      </c>
      <c r="N338" s="208" t="s">
        <v>45</v>
      </c>
      <c r="O338" s="41"/>
      <c r="P338" s="209">
        <f>O338*H338</f>
        <v>0</v>
      </c>
      <c r="Q338" s="209">
        <v>2.6900000000000001E-3</v>
      </c>
      <c r="R338" s="209">
        <f>Q338*H338</f>
        <v>0.21089600000000003</v>
      </c>
      <c r="S338" s="209">
        <v>0</v>
      </c>
      <c r="T338" s="210">
        <f>S338*H338</f>
        <v>0</v>
      </c>
      <c r="AR338" s="23" t="s">
        <v>222</v>
      </c>
      <c r="AT338" s="23" t="s">
        <v>143</v>
      </c>
      <c r="AU338" s="23" t="s">
        <v>83</v>
      </c>
      <c r="AY338" s="23" t="s">
        <v>140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23" t="s">
        <v>83</v>
      </c>
      <c r="BK338" s="211">
        <f>ROUND(I338*H338,0)</f>
        <v>0</v>
      </c>
      <c r="BL338" s="23" t="s">
        <v>222</v>
      </c>
      <c r="BM338" s="23" t="s">
        <v>645</v>
      </c>
    </row>
    <row r="339" spans="2:65" s="12" customFormat="1" ht="13.5">
      <c r="B339" s="212"/>
      <c r="C339" s="213"/>
      <c r="D339" s="214" t="s">
        <v>150</v>
      </c>
      <c r="E339" s="215" t="s">
        <v>22</v>
      </c>
      <c r="F339" s="216" t="s">
        <v>646</v>
      </c>
      <c r="G339" s="213"/>
      <c r="H339" s="217">
        <v>78.400000000000006</v>
      </c>
      <c r="I339" s="218"/>
      <c r="J339" s="213"/>
      <c r="K339" s="213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150</v>
      </c>
      <c r="AU339" s="223" t="s">
        <v>83</v>
      </c>
      <c r="AV339" s="12" t="s">
        <v>83</v>
      </c>
      <c r="AW339" s="12" t="s">
        <v>36</v>
      </c>
      <c r="AX339" s="12" t="s">
        <v>73</v>
      </c>
      <c r="AY339" s="223" t="s">
        <v>140</v>
      </c>
    </row>
    <row r="340" spans="2:65" s="1" customFormat="1" ht="25.5" customHeight="1">
      <c r="B340" s="40"/>
      <c r="C340" s="200" t="s">
        <v>647</v>
      </c>
      <c r="D340" s="200" t="s">
        <v>143</v>
      </c>
      <c r="E340" s="201" t="s">
        <v>648</v>
      </c>
      <c r="F340" s="202" t="s">
        <v>649</v>
      </c>
      <c r="G340" s="203" t="s">
        <v>154</v>
      </c>
      <c r="H340" s="204">
        <v>217.6</v>
      </c>
      <c r="I340" s="205"/>
      <c r="J340" s="206">
        <f>ROUND(I340*H340,0)</f>
        <v>0</v>
      </c>
      <c r="K340" s="202" t="s">
        <v>147</v>
      </c>
      <c r="L340" s="60"/>
      <c r="M340" s="207" t="s">
        <v>22</v>
      </c>
      <c r="N340" s="208" t="s">
        <v>45</v>
      </c>
      <c r="O340" s="41"/>
      <c r="P340" s="209">
        <f>O340*H340</f>
        <v>0</v>
      </c>
      <c r="Q340" s="209">
        <v>4.2900000000000004E-3</v>
      </c>
      <c r="R340" s="209">
        <f>Q340*H340</f>
        <v>0.93350400000000011</v>
      </c>
      <c r="S340" s="209">
        <v>0</v>
      </c>
      <c r="T340" s="210">
        <f>S340*H340</f>
        <v>0</v>
      </c>
      <c r="AR340" s="23" t="s">
        <v>222</v>
      </c>
      <c r="AT340" s="23" t="s">
        <v>143</v>
      </c>
      <c r="AU340" s="23" t="s">
        <v>83</v>
      </c>
      <c r="AY340" s="23" t="s">
        <v>140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23" t="s">
        <v>83</v>
      </c>
      <c r="BK340" s="211">
        <f>ROUND(I340*H340,0)</f>
        <v>0</v>
      </c>
      <c r="BL340" s="23" t="s">
        <v>222</v>
      </c>
      <c r="BM340" s="23" t="s">
        <v>650</v>
      </c>
    </row>
    <row r="341" spans="2:65" s="12" customFormat="1" ht="13.5">
      <c r="B341" s="212"/>
      <c r="C341" s="213"/>
      <c r="D341" s="214" t="s">
        <v>150</v>
      </c>
      <c r="E341" s="215" t="s">
        <v>22</v>
      </c>
      <c r="F341" s="216" t="s">
        <v>651</v>
      </c>
      <c r="G341" s="213"/>
      <c r="H341" s="217">
        <v>12.4</v>
      </c>
      <c r="I341" s="218"/>
      <c r="J341" s="213"/>
      <c r="K341" s="213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150</v>
      </c>
      <c r="AU341" s="223" t="s">
        <v>83</v>
      </c>
      <c r="AV341" s="12" t="s">
        <v>83</v>
      </c>
      <c r="AW341" s="12" t="s">
        <v>36</v>
      </c>
      <c r="AX341" s="12" t="s">
        <v>73</v>
      </c>
      <c r="AY341" s="223" t="s">
        <v>140</v>
      </c>
    </row>
    <row r="342" spans="2:65" s="12" customFormat="1" ht="13.5">
      <c r="B342" s="212"/>
      <c r="C342" s="213"/>
      <c r="D342" s="214" t="s">
        <v>150</v>
      </c>
      <c r="E342" s="215" t="s">
        <v>22</v>
      </c>
      <c r="F342" s="216" t="s">
        <v>631</v>
      </c>
      <c r="G342" s="213"/>
      <c r="H342" s="217">
        <v>136.4</v>
      </c>
      <c r="I342" s="218"/>
      <c r="J342" s="213"/>
      <c r="K342" s="213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150</v>
      </c>
      <c r="AU342" s="223" t="s">
        <v>83</v>
      </c>
      <c r="AV342" s="12" t="s">
        <v>83</v>
      </c>
      <c r="AW342" s="12" t="s">
        <v>36</v>
      </c>
      <c r="AX342" s="12" t="s">
        <v>73</v>
      </c>
      <c r="AY342" s="223" t="s">
        <v>140</v>
      </c>
    </row>
    <row r="343" spans="2:65" s="12" customFormat="1" ht="13.5">
      <c r="B343" s="212"/>
      <c r="C343" s="213"/>
      <c r="D343" s="214" t="s">
        <v>150</v>
      </c>
      <c r="E343" s="215" t="s">
        <v>22</v>
      </c>
      <c r="F343" s="216" t="s">
        <v>632</v>
      </c>
      <c r="G343" s="213"/>
      <c r="H343" s="217">
        <v>68.8</v>
      </c>
      <c r="I343" s="218"/>
      <c r="J343" s="213"/>
      <c r="K343" s="213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150</v>
      </c>
      <c r="AU343" s="223" t="s">
        <v>83</v>
      </c>
      <c r="AV343" s="12" t="s">
        <v>83</v>
      </c>
      <c r="AW343" s="12" t="s">
        <v>36</v>
      </c>
      <c r="AX343" s="12" t="s">
        <v>73</v>
      </c>
      <c r="AY343" s="223" t="s">
        <v>140</v>
      </c>
    </row>
    <row r="344" spans="2:65" s="1" customFormat="1" ht="25.5" customHeight="1">
      <c r="B344" s="40"/>
      <c r="C344" s="200" t="s">
        <v>652</v>
      </c>
      <c r="D344" s="200" t="s">
        <v>143</v>
      </c>
      <c r="E344" s="201" t="s">
        <v>653</v>
      </c>
      <c r="F344" s="202" t="s">
        <v>654</v>
      </c>
      <c r="G344" s="203" t="s">
        <v>655</v>
      </c>
      <c r="H344" s="204">
        <v>3</v>
      </c>
      <c r="I344" s="205"/>
      <c r="J344" s="206">
        <f>ROUND(I344*H344,0)</f>
        <v>0</v>
      </c>
      <c r="K344" s="202" t="s">
        <v>22</v>
      </c>
      <c r="L344" s="60"/>
      <c r="M344" s="207" t="s">
        <v>22</v>
      </c>
      <c r="N344" s="208" t="s">
        <v>45</v>
      </c>
      <c r="O344" s="41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AR344" s="23" t="s">
        <v>222</v>
      </c>
      <c r="AT344" s="23" t="s">
        <v>143</v>
      </c>
      <c r="AU344" s="23" t="s">
        <v>83</v>
      </c>
      <c r="AY344" s="23" t="s">
        <v>140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23" t="s">
        <v>83</v>
      </c>
      <c r="BK344" s="211">
        <f>ROUND(I344*H344,0)</f>
        <v>0</v>
      </c>
      <c r="BL344" s="23" t="s">
        <v>222</v>
      </c>
      <c r="BM344" s="23" t="s">
        <v>656</v>
      </c>
    </row>
    <row r="345" spans="2:65" s="1" customFormat="1" ht="16.5" customHeight="1">
      <c r="B345" s="40"/>
      <c r="C345" s="200" t="s">
        <v>657</v>
      </c>
      <c r="D345" s="200" t="s">
        <v>143</v>
      </c>
      <c r="E345" s="201" t="s">
        <v>658</v>
      </c>
      <c r="F345" s="202" t="s">
        <v>659</v>
      </c>
      <c r="G345" s="203" t="s">
        <v>562</v>
      </c>
      <c r="H345" s="204">
        <v>1.679</v>
      </c>
      <c r="I345" s="205"/>
      <c r="J345" s="206">
        <f>ROUND(I345*H345,0)</f>
        <v>0</v>
      </c>
      <c r="K345" s="202" t="s">
        <v>147</v>
      </c>
      <c r="L345" s="60"/>
      <c r="M345" s="207" t="s">
        <v>22</v>
      </c>
      <c r="N345" s="208" t="s">
        <v>45</v>
      </c>
      <c r="O345" s="41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AR345" s="23" t="s">
        <v>222</v>
      </c>
      <c r="AT345" s="23" t="s">
        <v>143</v>
      </c>
      <c r="AU345" s="23" t="s">
        <v>83</v>
      </c>
      <c r="AY345" s="23" t="s">
        <v>140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23" t="s">
        <v>83</v>
      </c>
      <c r="BK345" s="211">
        <f>ROUND(I345*H345,0)</f>
        <v>0</v>
      </c>
      <c r="BL345" s="23" t="s">
        <v>222</v>
      </c>
      <c r="BM345" s="23" t="s">
        <v>660</v>
      </c>
    </row>
    <row r="346" spans="2:65" s="11" customFormat="1" ht="29.85" customHeight="1">
      <c r="B346" s="184"/>
      <c r="C346" s="185"/>
      <c r="D346" s="186" t="s">
        <v>72</v>
      </c>
      <c r="E346" s="198" t="s">
        <v>661</v>
      </c>
      <c r="F346" s="198" t="s">
        <v>662</v>
      </c>
      <c r="G346" s="185"/>
      <c r="H346" s="185"/>
      <c r="I346" s="188"/>
      <c r="J346" s="199">
        <f>BK346</f>
        <v>0</v>
      </c>
      <c r="K346" s="185"/>
      <c r="L346" s="190"/>
      <c r="M346" s="191"/>
      <c r="N346" s="192"/>
      <c r="O346" s="192"/>
      <c r="P346" s="193">
        <f>SUM(P347:P361)</f>
        <v>0</v>
      </c>
      <c r="Q346" s="192"/>
      <c r="R346" s="193">
        <f>SUM(R347:R361)</f>
        <v>0.376996</v>
      </c>
      <c r="S346" s="192"/>
      <c r="T346" s="194">
        <f>SUM(T347:T361)</f>
        <v>6.4799999999999996E-2</v>
      </c>
      <c r="AR346" s="195" t="s">
        <v>83</v>
      </c>
      <c r="AT346" s="196" t="s">
        <v>72</v>
      </c>
      <c r="AU346" s="196" t="s">
        <v>10</v>
      </c>
      <c r="AY346" s="195" t="s">
        <v>140</v>
      </c>
      <c r="BK346" s="197">
        <f>SUM(BK347:BK361)</f>
        <v>0</v>
      </c>
    </row>
    <row r="347" spans="2:65" s="1" customFormat="1" ht="25.5" customHeight="1">
      <c r="B347" s="40"/>
      <c r="C347" s="200" t="s">
        <v>663</v>
      </c>
      <c r="D347" s="200" t="s">
        <v>143</v>
      </c>
      <c r="E347" s="201" t="s">
        <v>664</v>
      </c>
      <c r="F347" s="202" t="s">
        <v>665</v>
      </c>
      <c r="G347" s="203" t="s">
        <v>171</v>
      </c>
      <c r="H347" s="204">
        <v>8</v>
      </c>
      <c r="I347" s="205"/>
      <c r="J347" s="206">
        <f>ROUND(I347*H347,0)</f>
        <v>0</v>
      </c>
      <c r="K347" s="202" t="s">
        <v>147</v>
      </c>
      <c r="L347" s="60"/>
      <c r="M347" s="207" t="s">
        <v>22</v>
      </c>
      <c r="N347" s="208" t="s">
        <v>45</v>
      </c>
      <c r="O347" s="41"/>
      <c r="P347" s="209">
        <f>O347*H347</f>
        <v>0</v>
      </c>
      <c r="Q347" s="209">
        <v>0</v>
      </c>
      <c r="R347" s="209">
        <f>Q347*H347</f>
        <v>0</v>
      </c>
      <c r="S347" s="209">
        <v>5.0000000000000001E-3</v>
      </c>
      <c r="T347" s="210">
        <f>S347*H347</f>
        <v>0.04</v>
      </c>
      <c r="AR347" s="23" t="s">
        <v>222</v>
      </c>
      <c r="AT347" s="23" t="s">
        <v>143</v>
      </c>
      <c r="AU347" s="23" t="s">
        <v>83</v>
      </c>
      <c r="AY347" s="23" t="s">
        <v>140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23" t="s">
        <v>83</v>
      </c>
      <c r="BK347" s="211">
        <f>ROUND(I347*H347,0)</f>
        <v>0</v>
      </c>
      <c r="BL347" s="23" t="s">
        <v>222</v>
      </c>
      <c r="BM347" s="23" t="s">
        <v>666</v>
      </c>
    </row>
    <row r="348" spans="2:65" s="12" customFormat="1" ht="13.5">
      <c r="B348" s="212"/>
      <c r="C348" s="213"/>
      <c r="D348" s="214" t="s">
        <v>150</v>
      </c>
      <c r="E348" s="215" t="s">
        <v>22</v>
      </c>
      <c r="F348" s="216" t="s">
        <v>667</v>
      </c>
      <c r="G348" s="213"/>
      <c r="H348" s="217">
        <v>8</v>
      </c>
      <c r="I348" s="218"/>
      <c r="J348" s="213"/>
      <c r="K348" s="213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150</v>
      </c>
      <c r="AU348" s="223" t="s">
        <v>83</v>
      </c>
      <c r="AV348" s="12" t="s">
        <v>83</v>
      </c>
      <c r="AW348" s="12" t="s">
        <v>36</v>
      </c>
      <c r="AX348" s="12" t="s">
        <v>73</v>
      </c>
      <c r="AY348" s="223" t="s">
        <v>140</v>
      </c>
    </row>
    <row r="349" spans="2:65" s="1" customFormat="1" ht="25.5" customHeight="1">
      <c r="B349" s="40"/>
      <c r="C349" s="200" t="s">
        <v>668</v>
      </c>
      <c r="D349" s="200" t="s">
        <v>143</v>
      </c>
      <c r="E349" s="201" t="s">
        <v>669</v>
      </c>
      <c r="F349" s="202" t="s">
        <v>670</v>
      </c>
      <c r="G349" s="203" t="s">
        <v>161</v>
      </c>
      <c r="H349" s="204">
        <v>18.600000000000001</v>
      </c>
      <c r="I349" s="205"/>
      <c r="J349" s="206">
        <f>ROUND(I349*H349,0)</f>
        <v>0</v>
      </c>
      <c r="K349" s="202" t="s">
        <v>147</v>
      </c>
      <c r="L349" s="60"/>
      <c r="M349" s="207" t="s">
        <v>22</v>
      </c>
      <c r="N349" s="208" t="s">
        <v>45</v>
      </c>
      <c r="O349" s="41"/>
      <c r="P349" s="209">
        <f>O349*H349</f>
        <v>0</v>
      </c>
      <c r="Q349" s="209">
        <v>2.5999999999999998E-4</v>
      </c>
      <c r="R349" s="209">
        <f>Q349*H349</f>
        <v>4.836E-3</v>
      </c>
      <c r="S349" s="209">
        <v>0</v>
      </c>
      <c r="T349" s="210">
        <f>S349*H349</f>
        <v>0</v>
      </c>
      <c r="AR349" s="23" t="s">
        <v>222</v>
      </c>
      <c r="AT349" s="23" t="s">
        <v>143</v>
      </c>
      <c r="AU349" s="23" t="s">
        <v>83</v>
      </c>
      <c r="AY349" s="23" t="s">
        <v>140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23" t="s">
        <v>83</v>
      </c>
      <c r="BK349" s="211">
        <f>ROUND(I349*H349,0)</f>
        <v>0</v>
      </c>
      <c r="BL349" s="23" t="s">
        <v>222</v>
      </c>
      <c r="BM349" s="23" t="s">
        <v>671</v>
      </c>
    </row>
    <row r="350" spans="2:65" s="12" customFormat="1" ht="13.5">
      <c r="B350" s="212"/>
      <c r="C350" s="213"/>
      <c r="D350" s="214" t="s">
        <v>150</v>
      </c>
      <c r="E350" s="215" t="s">
        <v>22</v>
      </c>
      <c r="F350" s="216" t="s">
        <v>672</v>
      </c>
      <c r="G350" s="213"/>
      <c r="H350" s="217">
        <v>18.600000000000001</v>
      </c>
      <c r="I350" s="218"/>
      <c r="J350" s="213"/>
      <c r="K350" s="213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150</v>
      </c>
      <c r="AU350" s="223" t="s">
        <v>83</v>
      </c>
      <c r="AV350" s="12" t="s">
        <v>83</v>
      </c>
      <c r="AW350" s="12" t="s">
        <v>36</v>
      </c>
      <c r="AX350" s="12" t="s">
        <v>73</v>
      </c>
      <c r="AY350" s="223" t="s">
        <v>140</v>
      </c>
    </row>
    <row r="351" spans="2:65" s="1" customFormat="1" ht="25.5" customHeight="1">
      <c r="B351" s="40"/>
      <c r="C351" s="224" t="s">
        <v>673</v>
      </c>
      <c r="D351" s="224" t="s">
        <v>190</v>
      </c>
      <c r="E351" s="225" t="s">
        <v>674</v>
      </c>
      <c r="F351" s="226" t="s">
        <v>675</v>
      </c>
      <c r="G351" s="227" t="s">
        <v>171</v>
      </c>
      <c r="H351" s="228">
        <v>8</v>
      </c>
      <c r="I351" s="229"/>
      <c r="J351" s="230">
        <f>ROUND(I351*H351,0)</f>
        <v>0</v>
      </c>
      <c r="K351" s="226" t="s">
        <v>22</v>
      </c>
      <c r="L351" s="231"/>
      <c r="M351" s="232" t="s">
        <v>22</v>
      </c>
      <c r="N351" s="233" t="s">
        <v>45</v>
      </c>
      <c r="O351" s="41"/>
      <c r="P351" s="209">
        <f>O351*H351</f>
        <v>0</v>
      </c>
      <c r="Q351" s="209">
        <v>3.8899999999999997E-2</v>
      </c>
      <c r="R351" s="209">
        <f>Q351*H351</f>
        <v>0.31119999999999998</v>
      </c>
      <c r="S351" s="209">
        <v>0</v>
      </c>
      <c r="T351" s="210">
        <f>S351*H351</f>
        <v>0</v>
      </c>
      <c r="AR351" s="23" t="s">
        <v>311</v>
      </c>
      <c r="AT351" s="23" t="s">
        <v>190</v>
      </c>
      <c r="AU351" s="23" t="s">
        <v>83</v>
      </c>
      <c r="AY351" s="23" t="s">
        <v>140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23" t="s">
        <v>83</v>
      </c>
      <c r="BK351" s="211">
        <f>ROUND(I351*H351,0)</f>
        <v>0</v>
      </c>
      <c r="BL351" s="23" t="s">
        <v>222</v>
      </c>
      <c r="BM351" s="23" t="s">
        <v>676</v>
      </c>
    </row>
    <row r="352" spans="2:65" s="1" customFormat="1" ht="16.5" customHeight="1">
      <c r="B352" s="40"/>
      <c r="C352" s="200" t="s">
        <v>677</v>
      </c>
      <c r="D352" s="200" t="s">
        <v>143</v>
      </c>
      <c r="E352" s="201" t="s">
        <v>678</v>
      </c>
      <c r="F352" s="202" t="s">
        <v>679</v>
      </c>
      <c r="G352" s="203" t="s">
        <v>154</v>
      </c>
      <c r="H352" s="204">
        <v>48</v>
      </c>
      <c r="I352" s="205"/>
      <c r="J352" s="206">
        <f>ROUND(I352*H352,0)</f>
        <v>0</v>
      </c>
      <c r="K352" s="202" t="s">
        <v>147</v>
      </c>
      <c r="L352" s="60"/>
      <c r="M352" s="207" t="s">
        <v>22</v>
      </c>
      <c r="N352" s="208" t="s">
        <v>45</v>
      </c>
      <c r="O352" s="41"/>
      <c r="P352" s="209">
        <f>O352*H352</f>
        <v>0</v>
      </c>
      <c r="Q352" s="209">
        <v>1.4999999999999999E-4</v>
      </c>
      <c r="R352" s="209">
        <f>Q352*H352</f>
        <v>7.1999999999999998E-3</v>
      </c>
      <c r="S352" s="209">
        <v>0</v>
      </c>
      <c r="T352" s="210">
        <f>S352*H352</f>
        <v>0</v>
      </c>
      <c r="AR352" s="23" t="s">
        <v>222</v>
      </c>
      <c r="AT352" s="23" t="s">
        <v>143</v>
      </c>
      <c r="AU352" s="23" t="s">
        <v>83</v>
      </c>
      <c r="AY352" s="23" t="s">
        <v>140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23" t="s">
        <v>83</v>
      </c>
      <c r="BK352" s="211">
        <f>ROUND(I352*H352,0)</f>
        <v>0</v>
      </c>
      <c r="BL352" s="23" t="s">
        <v>222</v>
      </c>
      <c r="BM352" s="23" t="s">
        <v>680</v>
      </c>
    </row>
    <row r="353" spans="2:65" s="12" customFormat="1" ht="13.5">
      <c r="B353" s="212"/>
      <c r="C353" s="213"/>
      <c r="D353" s="214" t="s">
        <v>150</v>
      </c>
      <c r="E353" s="215" t="s">
        <v>22</v>
      </c>
      <c r="F353" s="216" t="s">
        <v>681</v>
      </c>
      <c r="G353" s="213"/>
      <c r="H353" s="217">
        <v>48</v>
      </c>
      <c r="I353" s="218"/>
      <c r="J353" s="213"/>
      <c r="K353" s="213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150</v>
      </c>
      <c r="AU353" s="223" t="s">
        <v>83</v>
      </c>
      <c r="AV353" s="12" t="s">
        <v>83</v>
      </c>
      <c r="AW353" s="12" t="s">
        <v>36</v>
      </c>
      <c r="AX353" s="12" t="s">
        <v>73</v>
      </c>
      <c r="AY353" s="223" t="s">
        <v>140</v>
      </c>
    </row>
    <row r="354" spans="2:65" s="1" customFormat="1" ht="16.5" customHeight="1">
      <c r="B354" s="40"/>
      <c r="C354" s="200" t="s">
        <v>682</v>
      </c>
      <c r="D354" s="200" t="s">
        <v>143</v>
      </c>
      <c r="E354" s="201" t="s">
        <v>683</v>
      </c>
      <c r="F354" s="202" t="s">
        <v>684</v>
      </c>
      <c r="G354" s="203" t="s">
        <v>154</v>
      </c>
      <c r="H354" s="204">
        <v>49.6</v>
      </c>
      <c r="I354" s="205"/>
      <c r="J354" s="206">
        <f>ROUND(I354*H354,0)</f>
        <v>0</v>
      </c>
      <c r="K354" s="202" t="s">
        <v>147</v>
      </c>
      <c r="L354" s="60"/>
      <c r="M354" s="207" t="s">
        <v>22</v>
      </c>
      <c r="N354" s="208" t="s">
        <v>45</v>
      </c>
      <c r="O354" s="41"/>
      <c r="P354" s="209">
        <f>O354*H354</f>
        <v>0</v>
      </c>
      <c r="Q354" s="209">
        <v>0</v>
      </c>
      <c r="R354" s="209">
        <f>Q354*H354</f>
        <v>0</v>
      </c>
      <c r="S354" s="209">
        <v>5.0000000000000001E-4</v>
      </c>
      <c r="T354" s="210">
        <f>S354*H354</f>
        <v>2.4800000000000003E-2</v>
      </c>
      <c r="AR354" s="23" t="s">
        <v>222</v>
      </c>
      <c r="AT354" s="23" t="s">
        <v>143</v>
      </c>
      <c r="AU354" s="23" t="s">
        <v>83</v>
      </c>
      <c r="AY354" s="23" t="s">
        <v>140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23" t="s">
        <v>83</v>
      </c>
      <c r="BK354" s="211">
        <f>ROUND(I354*H354,0)</f>
        <v>0</v>
      </c>
      <c r="BL354" s="23" t="s">
        <v>222</v>
      </c>
      <c r="BM354" s="23" t="s">
        <v>685</v>
      </c>
    </row>
    <row r="355" spans="2:65" s="12" customFormat="1" ht="13.5">
      <c r="B355" s="212"/>
      <c r="C355" s="213"/>
      <c r="D355" s="214" t="s">
        <v>150</v>
      </c>
      <c r="E355" s="215" t="s">
        <v>22</v>
      </c>
      <c r="F355" s="216" t="s">
        <v>686</v>
      </c>
      <c r="G355" s="213"/>
      <c r="H355" s="217">
        <v>49.6</v>
      </c>
      <c r="I355" s="218"/>
      <c r="J355" s="213"/>
      <c r="K355" s="213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150</v>
      </c>
      <c r="AU355" s="223" t="s">
        <v>83</v>
      </c>
      <c r="AV355" s="12" t="s">
        <v>83</v>
      </c>
      <c r="AW355" s="12" t="s">
        <v>36</v>
      </c>
      <c r="AX355" s="12" t="s">
        <v>73</v>
      </c>
      <c r="AY355" s="223" t="s">
        <v>140</v>
      </c>
    </row>
    <row r="356" spans="2:65" s="1" customFormat="1" ht="25.5" customHeight="1">
      <c r="B356" s="40"/>
      <c r="C356" s="200" t="s">
        <v>687</v>
      </c>
      <c r="D356" s="200" t="s">
        <v>143</v>
      </c>
      <c r="E356" s="201" t="s">
        <v>688</v>
      </c>
      <c r="F356" s="202" t="s">
        <v>689</v>
      </c>
      <c r="G356" s="203" t="s">
        <v>171</v>
      </c>
      <c r="H356" s="204">
        <v>8</v>
      </c>
      <c r="I356" s="205"/>
      <c r="J356" s="206">
        <f>ROUND(I356*H356,0)</f>
        <v>0</v>
      </c>
      <c r="K356" s="202" t="s">
        <v>147</v>
      </c>
      <c r="L356" s="60"/>
      <c r="M356" s="207" t="s">
        <v>22</v>
      </c>
      <c r="N356" s="208" t="s">
        <v>45</v>
      </c>
      <c r="O356" s="41"/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AR356" s="23" t="s">
        <v>222</v>
      </c>
      <c r="AT356" s="23" t="s">
        <v>143</v>
      </c>
      <c r="AU356" s="23" t="s">
        <v>83</v>
      </c>
      <c r="AY356" s="23" t="s">
        <v>140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23" t="s">
        <v>83</v>
      </c>
      <c r="BK356" s="211">
        <f>ROUND(I356*H356,0)</f>
        <v>0</v>
      </c>
      <c r="BL356" s="23" t="s">
        <v>222</v>
      </c>
      <c r="BM356" s="23" t="s">
        <v>690</v>
      </c>
    </row>
    <row r="357" spans="2:65" s="1" customFormat="1" ht="16.5" customHeight="1">
      <c r="B357" s="40"/>
      <c r="C357" s="224" t="s">
        <v>691</v>
      </c>
      <c r="D357" s="224" t="s">
        <v>190</v>
      </c>
      <c r="E357" s="225" t="s">
        <v>692</v>
      </c>
      <c r="F357" s="226" t="s">
        <v>693</v>
      </c>
      <c r="G357" s="227" t="s">
        <v>154</v>
      </c>
      <c r="H357" s="228">
        <v>13.2</v>
      </c>
      <c r="I357" s="229"/>
      <c r="J357" s="230">
        <f>ROUND(I357*H357,0)</f>
        <v>0</v>
      </c>
      <c r="K357" s="226" t="s">
        <v>147</v>
      </c>
      <c r="L357" s="231"/>
      <c r="M357" s="232" t="s">
        <v>22</v>
      </c>
      <c r="N357" s="233" t="s">
        <v>45</v>
      </c>
      <c r="O357" s="41"/>
      <c r="P357" s="209">
        <f>O357*H357</f>
        <v>0</v>
      </c>
      <c r="Q357" s="209">
        <v>4.0000000000000001E-3</v>
      </c>
      <c r="R357" s="209">
        <f>Q357*H357</f>
        <v>5.28E-2</v>
      </c>
      <c r="S357" s="209">
        <v>0</v>
      </c>
      <c r="T357" s="210">
        <f>S357*H357</f>
        <v>0</v>
      </c>
      <c r="AR357" s="23" t="s">
        <v>311</v>
      </c>
      <c r="AT357" s="23" t="s">
        <v>190</v>
      </c>
      <c r="AU357" s="23" t="s">
        <v>83</v>
      </c>
      <c r="AY357" s="23" t="s">
        <v>140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23" t="s">
        <v>83</v>
      </c>
      <c r="BK357" s="211">
        <f>ROUND(I357*H357,0)</f>
        <v>0</v>
      </c>
      <c r="BL357" s="23" t="s">
        <v>222</v>
      </c>
      <c r="BM357" s="23" t="s">
        <v>694</v>
      </c>
    </row>
    <row r="358" spans="2:65" s="12" customFormat="1" ht="13.5">
      <c r="B358" s="212"/>
      <c r="C358" s="213"/>
      <c r="D358" s="214" t="s">
        <v>150</v>
      </c>
      <c r="E358" s="215" t="s">
        <v>22</v>
      </c>
      <c r="F358" s="216" t="s">
        <v>695</v>
      </c>
      <c r="G358" s="213"/>
      <c r="H358" s="217">
        <v>13.2</v>
      </c>
      <c r="I358" s="218"/>
      <c r="J358" s="213"/>
      <c r="K358" s="213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150</v>
      </c>
      <c r="AU358" s="223" t="s">
        <v>83</v>
      </c>
      <c r="AV358" s="12" t="s">
        <v>83</v>
      </c>
      <c r="AW358" s="12" t="s">
        <v>36</v>
      </c>
      <c r="AX358" s="12" t="s">
        <v>73</v>
      </c>
      <c r="AY358" s="223" t="s">
        <v>140</v>
      </c>
    </row>
    <row r="359" spans="2:65" s="1" customFormat="1" ht="16.5" customHeight="1">
      <c r="B359" s="40"/>
      <c r="C359" s="224" t="s">
        <v>696</v>
      </c>
      <c r="D359" s="224" t="s">
        <v>190</v>
      </c>
      <c r="E359" s="225" t="s">
        <v>697</v>
      </c>
      <c r="F359" s="226" t="s">
        <v>698</v>
      </c>
      <c r="G359" s="227" t="s">
        <v>171</v>
      </c>
      <c r="H359" s="228">
        <v>16</v>
      </c>
      <c r="I359" s="229"/>
      <c r="J359" s="230">
        <f>ROUND(I359*H359,0)</f>
        <v>0</v>
      </c>
      <c r="K359" s="226" t="s">
        <v>147</v>
      </c>
      <c r="L359" s="231"/>
      <c r="M359" s="232" t="s">
        <v>22</v>
      </c>
      <c r="N359" s="233" t="s">
        <v>45</v>
      </c>
      <c r="O359" s="41"/>
      <c r="P359" s="209">
        <f>O359*H359</f>
        <v>0</v>
      </c>
      <c r="Q359" s="209">
        <v>6.0000000000000002E-5</v>
      </c>
      <c r="R359" s="209">
        <f>Q359*H359</f>
        <v>9.6000000000000002E-4</v>
      </c>
      <c r="S359" s="209">
        <v>0</v>
      </c>
      <c r="T359" s="210">
        <f>S359*H359</f>
        <v>0</v>
      </c>
      <c r="AR359" s="23" t="s">
        <v>311</v>
      </c>
      <c r="AT359" s="23" t="s">
        <v>190</v>
      </c>
      <c r="AU359" s="23" t="s">
        <v>83</v>
      </c>
      <c r="AY359" s="23" t="s">
        <v>140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23" t="s">
        <v>83</v>
      </c>
      <c r="BK359" s="211">
        <f>ROUND(I359*H359,0)</f>
        <v>0</v>
      </c>
      <c r="BL359" s="23" t="s">
        <v>222</v>
      </c>
      <c r="BM359" s="23" t="s">
        <v>699</v>
      </c>
    </row>
    <row r="360" spans="2:65" s="12" customFormat="1" ht="13.5">
      <c r="B360" s="212"/>
      <c r="C360" s="213"/>
      <c r="D360" s="214" t="s">
        <v>150</v>
      </c>
      <c r="E360" s="215" t="s">
        <v>22</v>
      </c>
      <c r="F360" s="216" t="s">
        <v>700</v>
      </c>
      <c r="G360" s="213"/>
      <c r="H360" s="217">
        <v>16</v>
      </c>
      <c r="I360" s="218"/>
      <c r="J360" s="213"/>
      <c r="K360" s="213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150</v>
      </c>
      <c r="AU360" s="223" t="s">
        <v>83</v>
      </c>
      <c r="AV360" s="12" t="s">
        <v>83</v>
      </c>
      <c r="AW360" s="12" t="s">
        <v>36</v>
      </c>
      <c r="AX360" s="12" t="s">
        <v>73</v>
      </c>
      <c r="AY360" s="223" t="s">
        <v>140</v>
      </c>
    </row>
    <row r="361" spans="2:65" s="1" customFormat="1" ht="16.5" customHeight="1">
      <c r="B361" s="40"/>
      <c r="C361" s="200" t="s">
        <v>701</v>
      </c>
      <c r="D361" s="200" t="s">
        <v>143</v>
      </c>
      <c r="E361" s="201" t="s">
        <v>702</v>
      </c>
      <c r="F361" s="202" t="s">
        <v>703</v>
      </c>
      <c r="G361" s="203" t="s">
        <v>562</v>
      </c>
      <c r="H361" s="204">
        <v>0.377</v>
      </c>
      <c r="I361" s="205"/>
      <c r="J361" s="206">
        <f>ROUND(I361*H361,0)</f>
        <v>0</v>
      </c>
      <c r="K361" s="202" t="s">
        <v>147</v>
      </c>
      <c r="L361" s="60"/>
      <c r="M361" s="207" t="s">
        <v>22</v>
      </c>
      <c r="N361" s="208" t="s">
        <v>45</v>
      </c>
      <c r="O361" s="41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AR361" s="23" t="s">
        <v>222</v>
      </c>
      <c r="AT361" s="23" t="s">
        <v>143</v>
      </c>
      <c r="AU361" s="23" t="s">
        <v>83</v>
      </c>
      <c r="AY361" s="23" t="s">
        <v>140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23" t="s">
        <v>83</v>
      </c>
      <c r="BK361" s="211">
        <f>ROUND(I361*H361,0)</f>
        <v>0</v>
      </c>
      <c r="BL361" s="23" t="s">
        <v>222</v>
      </c>
      <c r="BM361" s="23" t="s">
        <v>704</v>
      </c>
    </row>
    <row r="362" spans="2:65" s="11" customFormat="1" ht="29.85" customHeight="1">
      <c r="B362" s="184"/>
      <c r="C362" s="185"/>
      <c r="D362" s="186" t="s">
        <v>72</v>
      </c>
      <c r="E362" s="198" t="s">
        <v>705</v>
      </c>
      <c r="F362" s="198" t="s">
        <v>706</v>
      </c>
      <c r="G362" s="185"/>
      <c r="H362" s="185"/>
      <c r="I362" s="188"/>
      <c r="J362" s="199">
        <f>BK362</f>
        <v>0</v>
      </c>
      <c r="K362" s="185"/>
      <c r="L362" s="190"/>
      <c r="M362" s="191"/>
      <c r="N362" s="192"/>
      <c r="O362" s="192"/>
      <c r="P362" s="193">
        <f>SUM(P363:P381)</f>
        <v>0</v>
      </c>
      <c r="Q362" s="192"/>
      <c r="R362" s="193">
        <f>SUM(R363:R381)</f>
        <v>5.1459209999999995</v>
      </c>
      <c r="S362" s="192"/>
      <c r="T362" s="194">
        <f>SUM(T363:T381)</f>
        <v>3.84</v>
      </c>
      <c r="AR362" s="195" t="s">
        <v>83</v>
      </c>
      <c r="AT362" s="196" t="s">
        <v>72</v>
      </c>
      <c r="AU362" s="196" t="s">
        <v>10</v>
      </c>
      <c r="AY362" s="195" t="s">
        <v>140</v>
      </c>
      <c r="BK362" s="197">
        <f>SUM(BK363:BK381)</f>
        <v>0</v>
      </c>
    </row>
    <row r="363" spans="2:65" s="1" customFormat="1" ht="16.5" customHeight="1">
      <c r="B363" s="40"/>
      <c r="C363" s="200" t="s">
        <v>707</v>
      </c>
      <c r="D363" s="200" t="s">
        <v>143</v>
      </c>
      <c r="E363" s="201" t="s">
        <v>713</v>
      </c>
      <c r="F363" s="202" t="s">
        <v>714</v>
      </c>
      <c r="G363" s="203" t="s">
        <v>161</v>
      </c>
      <c r="H363" s="204">
        <v>138.24</v>
      </c>
      <c r="I363" s="205"/>
      <c r="J363" s="206">
        <f>ROUND(I363*H363,0)</f>
        <v>0</v>
      </c>
      <c r="K363" s="202" t="s">
        <v>147</v>
      </c>
      <c r="L363" s="60"/>
      <c r="M363" s="207" t="s">
        <v>22</v>
      </c>
      <c r="N363" s="208" t="s">
        <v>45</v>
      </c>
      <c r="O363" s="41"/>
      <c r="P363" s="209">
        <f>O363*H363</f>
        <v>0</v>
      </c>
      <c r="Q363" s="209">
        <v>5.0000000000000002E-5</v>
      </c>
      <c r="R363" s="209">
        <f>Q363*H363</f>
        <v>6.9120000000000006E-3</v>
      </c>
      <c r="S363" s="209">
        <v>0</v>
      </c>
      <c r="T363" s="210">
        <f>S363*H363</f>
        <v>0</v>
      </c>
      <c r="AR363" s="23" t="s">
        <v>222</v>
      </c>
      <c r="AT363" s="23" t="s">
        <v>143</v>
      </c>
      <c r="AU363" s="23" t="s">
        <v>83</v>
      </c>
      <c r="AY363" s="23" t="s">
        <v>140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23" t="s">
        <v>83</v>
      </c>
      <c r="BK363" s="211">
        <f>ROUND(I363*H363,0)</f>
        <v>0</v>
      </c>
      <c r="BL363" s="23" t="s">
        <v>222</v>
      </c>
      <c r="BM363" s="23" t="s">
        <v>715</v>
      </c>
    </row>
    <row r="364" spans="2:65" s="12" customFormat="1" ht="13.5">
      <c r="B364" s="212"/>
      <c r="C364" s="213"/>
      <c r="D364" s="214" t="s">
        <v>150</v>
      </c>
      <c r="E364" s="215" t="s">
        <v>22</v>
      </c>
      <c r="F364" s="216" t="s">
        <v>716</v>
      </c>
      <c r="G364" s="213"/>
      <c r="H364" s="217">
        <v>138.24</v>
      </c>
      <c r="I364" s="218"/>
      <c r="J364" s="213"/>
      <c r="K364" s="213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150</v>
      </c>
      <c r="AU364" s="223" t="s">
        <v>83</v>
      </c>
      <c r="AV364" s="12" t="s">
        <v>83</v>
      </c>
      <c r="AW364" s="12" t="s">
        <v>36</v>
      </c>
      <c r="AX364" s="12" t="s">
        <v>73</v>
      </c>
      <c r="AY364" s="223" t="s">
        <v>140</v>
      </c>
    </row>
    <row r="365" spans="2:65" s="1" customFormat="1" ht="25.5" customHeight="1">
      <c r="B365" s="40"/>
      <c r="C365" s="224" t="s">
        <v>712</v>
      </c>
      <c r="D365" s="224" t="s">
        <v>190</v>
      </c>
      <c r="E365" s="225" t="s">
        <v>718</v>
      </c>
      <c r="F365" s="226" t="s">
        <v>719</v>
      </c>
      <c r="G365" s="227" t="s">
        <v>655</v>
      </c>
      <c r="H365" s="228">
        <v>32</v>
      </c>
      <c r="I365" s="229"/>
      <c r="J365" s="230">
        <f>ROUND(I365*H365,0)</f>
        <v>0</v>
      </c>
      <c r="K365" s="226" t="s">
        <v>22</v>
      </c>
      <c r="L365" s="231"/>
      <c r="M365" s="232" t="s">
        <v>22</v>
      </c>
      <c r="N365" s="233" t="s">
        <v>45</v>
      </c>
      <c r="O365" s="41"/>
      <c r="P365" s="209">
        <f>O365*H365</f>
        <v>0</v>
      </c>
      <c r="Q365" s="209">
        <v>1E-3</v>
      </c>
      <c r="R365" s="209">
        <f>Q365*H365</f>
        <v>3.2000000000000001E-2</v>
      </c>
      <c r="S365" s="209">
        <v>0</v>
      </c>
      <c r="T365" s="210">
        <f>S365*H365</f>
        <v>0</v>
      </c>
      <c r="AR365" s="23" t="s">
        <v>311</v>
      </c>
      <c r="AT365" s="23" t="s">
        <v>190</v>
      </c>
      <c r="AU365" s="23" t="s">
        <v>83</v>
      </c>
      <c r="AY365" s="23" t="s">
        <v>140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23" t="s">
        <v>83</v>
      </c>
      <c r="BK365" s="211">
        <f>ROUND(I365*H365,0)</f>
        <v>0</v>
      </c>
      <c r="BL365" s="23" t="s">
        <v>222</v>
      </c>
      <c r="BM365" s="23" t="s">
        <v>720</v>
      </c>
    </row>
    <row r="366" spans="2:65" s="1" customFormat="1" ht="16.5" customHeight="1">
      <c r="B366" s="40"/>
      <c r="C366" s="200" t="s">
        <v>717</v>
      </c>
      <c r="D366" s="200" t="s">
        <v>143</v>
      </c>
      <c r="E366" s="201" t="s">
        <v>733</v>
      </c>
      <c r="F366" s="202" t="s">
        <v>734</v>
      </c>
      <c r="G366" s="203" t="s">
        <v>154</v>
      </c>
      <c r="H366" s="204">
        <v>153.6</v>
      </c>
      <c r="I366" s="205"/>
      <c r="J366" s="206">
        <f>ROUND(I366*H366,0)</f>
        <v>0</v>
      </c>
      <c r="K366" s="202" t="s">
        <v>147</v>
      </c>
      <c r="L366" s="60"/>
      <c r="M366" s="207" t="s">
        <v>22</v>
      </c>
      <c r="N366" s="208" t="s">
        <v>45</v>
      </c>
      <c r="O366" s="41"/>
      <c r="P366" s="209">
        <f>O366*H366</f>
        <v>0</v>
      </c>
      <c r="Q366" s="209">
        <v>6.0000000000000002E-5</v>
      </c>
      <c r="R366" s="209">
        <f>Q366*H366</f>
        <v>9.2160000000000002E-3</v>
      </c>
      <c r="S366" s="209">
        <v>0</v>
      </c>
      <c r="T366" s="210">
        <f>S366*H366</f>
        <v>0</v>
      </c>
      <c r="AR366" s="23" t="s">
        <v>222</v>
      </c>
      <c r="AT366" s="23" t="s">
        <v>143</v>
      </c>
      <c r="AU366" s="23" t="s">
        <v>83</v>
      </c>
      <c r="AY366" s="23" t="s">
        <v>140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23" t="s">
        <v>83</v>
      </c>
      <c r="BK366" s="211">
        <f>ROUND(I366*H366,0)</f>
        <v>0</v>
      </c>
      <c r="BL366" s="23" t="s">
        <v>222</v>
      </c>
      <c r="BM366" s="23" t="s">
        <v>735</v>
      </c>
    </row>
    <row r="367" spans="2:65" s="12" customFormat="1" ht="13.5">
      <c r="B367" s="212"/>
      <c r="C367" s="213"/>
      <c r="D367" s="214" t="s">
        <v>150</v>
      </c>
      <c r="E367" s="215" t="s">
        <v>22</v>
      </c>
      <c r="F367" s="216" t="s">
        <v>736</v>
      </c>
      <c r="G367" s="213"/>
      <c r="H367" s="217">
        <v>153.6</v>
      </c>
      <c r="I367" s="218"/>
      <c r="J367" s="213"/>
      <c r="K367" s="213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150</v>
      </c>
      <c r="AU367" s="223" t="s">
        <v>83</v>
      </c>
      <c r="AV367" s="12" t="s">
        <v>83</v>
      </c>
      <c r="AW367" s="12" t="s">
        <v>36</v>
      </c>
      <c r="AX367" s="12" t="s">
        <v>73</v>
      </c>
      <c r="AY367" s="223" t="s">
        <v>140</v>
      </c>
    </row>
    <row r="368" spans="2:65" s="1" customFormat="1" ht="25.5" customHeight="1">
      <c r="B368" s="40"/>
      <c r="C368" s="224" t="s">
        <v>721</v>
      </c>
      <c r="D368" s="224" t="s">
        <v>190</v>
      </c>
      <c r="E368" s="225" t="s">
        <v>738</v>
      </c>
      <c r="F368" s="226" t="s">
        <v>739</v>
      </c>
      <c r="G368" s="227" t="s">
        <v>729</v>
      </c>
      <c r="H368" s="228">
        <v>4257.5389999999998</v>
      </c>
      <c r="I368" s="229"/>
      <c r="J368" s="230">
        <f>ROUND(I368*H368,0)</f>
        <v>0</v>
      </c>
      <c r="K368" s="226" t="s">
        <v>22</v>
      </c>
      <c r="L368" s="231"/>
      <c r="M368" s="232" t="s">
        <v>22</v>
      </c>
      <c r="N368" s="233" t="s">
        <v>45</v>
      </c>
      <c r="O368" s="41"/>
      <c r="P368" s="209">
        <f>O368*H368</f>
        <v>0</v>
      </c>
      <c r="Q368" s="209">
        <v>1E-3</v>
      </c>
      <c r="R368" s="209">
        <f>Q368*H368</f>
        <v>4.2575389999999995</v>
      </c>
      <c r="S368" s="209">
        <v>0</v>
      </c>
      <c r="T368" s="210">
        <f>S368*H368</f>
        <v>0</v>
      </c>
      <c r="AR368" s="23" t="s">
        <v>311</v>
      </c>
      <c r="AT368" s="23" t="s">
        <v>190</v>
      </c>
      <c r="AU368" s="23" t="s">
        <v>83</v>
      </c>
      <c r="AY368" s="23" t="s">
        <v>140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23" t="s">
        <v>83</v>
      </c>
      <c r="BK368" s="211">
        <f>ROUND(I368*H368,0)</f>
        <v>0</v>
      </c>
      <c r="BL368" s="23" t="s">
        <v>222</v>
      </c>
      <c r="BM368" s="23" t="s">
        <v>740</v>
      </c>
    </row>
    <row r="369" spans="2:65" s="12" customFormat="1" ht="13.5">
      <c r="B369" s="212"/>
      <c r="C369" s="213"/>
      <c r="D369" s="214" t="s">
        <v>150</v>
      </c>
      <c r="E369" s="215" t="s">
        <v>22</v>
      </c>
      <c r="F369" s="216" t="s">
        <v>741</v>
      </c>
      <c r="G369" s="213"/>
      <c r="H369" s="217">
        <v>884.73599999999999</v>
      </c>
      <c r="I369" s="218"/>
      <c r="J369" s="213"/>
      <c r="K369" s="213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150</v>
      </c>
      <c r="AU369" s="223" t="s">
        <v>83</v>
      </c>
      <c r="AV369" s="12" t="s">
        <v>83</v>
      </c>
      <c r="AW369" s="12" t="s">
        <v>36</v>
      </c>
      <c r="AX369" s="12" t="s">
        <v>73</v>
      </c>
      <c r="AY369" s="223" t="s">
        <v>140</v>
      </c>
    </row>
    <row r="370" spans="2:65" s="12" customFormat="1" ht="13.5">
      <c r="B370" s="212"/>
      <c r="C370" s="213"/>
      <c r="D370" s="214" t="s">
        <v>150</v>
      </c>
      <c r="E370" s="215" t="s">
        <v>22</v>
      </c>
      <c r="F370" s="216" t="s">
        <v>742</v>
      </c>
      <c r="G370" s="213"/>
      <c r="H370" s="217">
        <v>2303.77</v>
      </c>
      <c r="I370" s="218"/>
      <c r="J370" s="213"/>
      <c r="K370" s="213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150</v>
      </c>
      <c r="AU370" s="223" t="s">
        <v>83</v>
      </c>
      <c r="AV370" s="12" t="s">
        <v>83</v>
      </c>
      <c r="AW370" s="12" t="s">
        <v>36</v>
      </c>
      <c r="AX370" s="12" t="s">
        <v>73</v>
      </c>
      <c r="AY370" s="223" t="s">
        <v>140</v>
      </c>
    </row>
    <row r="371" spans="2:65" s="12" customFormat="1" ht="13.5">
      <c r="B371" s="212"/>
      <c r="C371" s="213"/>
      <c r="D371" s="214" t="s">
        <v>150</v>
      </c>
      <c r="E371" s="215" t="s">
        <v>22</v>
      </c>
      <c r="F371" s="216" t="s">
        <v>743</v>
      </c>
      <c r="G371" s="213"/>
      <c r="H371" s="217">
        <v>681.98400000000004</v>
      </c>
      <c r="I371" s="218"/>
      <c r="J371" s="213"/>
      <c r="K371" s="213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150</v>
      </c>
      <c r="AU371" s="223" t="s">
        <v>83</v>
      </c>
      <c r="AV371" s="12" t="s">
        <v>83</v>
      </c>
      <c r="AW371" s="12" t="s">
        <v>36</v>
      </c>
      <c r="AX371" s="12" t="s">
        <v>73</v>
      </c>
      <c r="AY371" s="223" t="s">
        <v>140</v>
      </c>
    </row>
    <row r="372" spans="2:65" s="12" customFormat="1" ht="13.5">
      <c r="B372" s="212"/>
      <c r="C372" s="213"/>
      <c r="D372" s="214" t="s">
        <v>150</v>
      </c>
      <c r="E372" s="215" t="s">
        <v>22</v>
      </c>
      <c r="F372" s="216" t="s">
        <v>744</v>
      </c>
      <c r="G372" s="213"/>
      <c r="H372" s="217">
        <v>387.04899999999998</v>
      </c>
      <c r="I372" s="218"/>
      <c r="J372" s="213"/>
      <c r="K372" s="213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150</v>
      </c>
      <c r="AU372" s="223" t="s">
        <v>83</v>
      </c>
      <c r="AV372" s="12" t="s">
        <v>83</v>
      </c>
      <c r="AW372" s="12" t="s">
        <v>36</v>
      </c>
      <c r="AX372" s="12" t="s">
        <v>73</v>
      </c>
      <c r="AY372" s="223" t="s">
        <v>140</v>
      </c>
    </row>
    <row r="373" spans="2:65" s="1" customFormat="1" ht="25.5" customHeight="1">
      <c r="B373" s="40"/>
      <c r="C373" s="224" t="s">
        <v>726</v>
      </c>
      <c r="D373" s="224" t="s">
        <v>190</v>
      </c>
      <c r="E373" s="225" t="s">
        <v>746</v>
      </c>
      <c r="F373" s="226" t="s">
        <v>747</v>
      </c>
      <c r="G373" s="227" t="s">
        <v>729</v>
      </c>
      <c r="H373" s="228">
        <v>665.25400000000002</v>
      </c>
      <c r="I373" s="229"/>
      <c r="J373" s="230">
        <f>ROUND(I373*H373,0)</f>
        <v>0</v>
      </c>
      <c r="K373" s="226" t="s">
        <v>22</v>
      </c>
      <c r="L373" s="231"/>
      <c r="M373" s="232" t="s">
        <v>22</v>
      </c>
      <c r="N373" s="233" t="s">
        <v>45</v>
      </c>
      <c r="O373" s="41"/>
      <c r="P373" s="209">
        <f>O373*H373</f>
        <v>0</v>
      </c>
      <c r="Q373" s="209">
        <v>1E-3</v>
      </c>
      <c r="R373" s="209">
        <f>Q373*H373</f>
        <v>0.66525400000000001</v>
      </c>
      <c r="S373" s="209">
        <v>0</v>
      </c>
      <c r="T373" s="210">
        <f>S373*H373</f>
        <v>0</v>
      </c>
      <c r="AR373" s="23" t="s">
        <v>311</v>
      </c>
      <c r="AT373" s="23" t="s">
        <v>190</v>
      </c>
      <c r="AU373" s="23" t="s">
        <v>83</v>
      </c>
      <c r="AY373" s="23" t="s">
        <v>140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23" t="s">
        <v>83</v>
      </c>
      <c r="BK373" s="211">
        <f>ROUND(I373*H373,0)</f>
        <v>0</v>
      </c>
      <c r="BL373" s="23" t="s">
        <v>222</v>
      </c>
      <c r="BM373" s="23" t="s">
        <v>748</v>
      </c>
    </row>
    <row r="374" spans="2:65" s="12" customFormat="1" ht="13.5">
      <c r="B374" s="212"/>
      <c r="C374" s="213"/>
      <c r="D374" s="214" t="s">
        <v>150</v>
      </c>
      <c r="E374" s="215" t="s">
        <v>22</v>
      </c>
      <c r="F374" s="216" t="s">
        <v>749</v>
      </c>
      <c r="G374" s="213"/>
      <c r="H374" s="217">
        <v>428.8</v>
      </c>
      <c r="I374" s="218"/>
      <c r="J374" s="213"/>
      <c r="K374" s="213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150</v>
      </c>
      <c r="AU374" s="223" t="s">
        <v>83</v>
      </c>
      <c r="AV374" s="12" t="s">
        <v>83</v>
      </c>
      <c r="AW374" s="12" t="s">
        <v>36</v>
      </c>
      <c r="AX374" s="12" t="s">
        <v>73</v>
      </c>
      <c r="AY374" s="223" t="s">
        <v>140</v>
      </c>
    </row>
    <row r="375" spans="2:65" s="12" customFormat="1" ht="13.5">
      <c r="B375" s="212"/>
      <c r="C375" s="213"/>
      <c r="D375" s="214" t="s">
        <v>150</v>
      </c>
      <c r="E375" s="215" t="s">
        <v>22</v>
      </c>
      <c r="F375" s="216" t="s">
        <v>750</v>
      </c>
      <c r="G375" s="213"/>
      <c r="H375" s="217">
        <v>236.45400000000001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150</v>
      </c>
      <c r="AU375" s="223" t="s">
        <v>83</v>
      </c>
      <c r="AV375" s="12" t="s">
        <v>83</v>
      </c>
      <c r="AW375" s="12" t="s">
        <v>36</v>
      </c>
      <c r="AX375" s="12" t="s">
        <v>73</v>
      </c>
      <c r="AY375" s="223" t="s">
        <v>140</v>
      </c>
    </row>
    <row r="376" spans="2:65" s="1" customFormat="1" ht="25.5" customHeight="1">
      <c r="B376" s="40"/>
      <c r="C376" s="200" t="s">
        <v>732</v>
      </c>
      <c r="D376" s="200" t="s">
        <v>143</v>
      </c>
      <c r="E376" s="201" t="s">
        <v>752</v>
      </c>
      <c r="F376" s="202" t="s">
        <v>753</v>
      </c>
      <c r="G376" s="203" t="s">
        <v>154</v>
      </c>
      <c r="H376" s="204">
        <v>153.6</v>
      </c>
      <c r="I376" s="205"/>
      <c r="J376" s="206">
        <f>ROUND(I376*H376,0)</f>
        <v>0</v>
      </c>
      <c r="K376" s="202" t="s">
        <v>147</v>
      </c>
      <c r="L376" s="60"/>
      <c r="M376" s="207" t="s">
        <v>22</v>
      </c>
      <c r="N376" s="208" t="s">
        <v>45</v>
      </c>
      <c r="O376" s="41"/>
      <c r="P376" s="209">
        <f>O376*H376</f>
        <v>0</v>
      </c>
      <c r="Q376" s="209">
        <v>0</v>
      </c>
      <c r="R376" s="209">
        <f>Q376*H376</f>
        <v>0</v>
      </c>
      <c r="S376" s="209">
        <v>2.5000000000000001E-2</v>
      </c>
      <c r="T376" s="210">
        <f>S376*H376</f>
        <v>3.84</v>
      </c>
      <c r="AR376" s="23" t="s">
        <v>222</v>
      </c>
      <c r="AT376" s="23" t="s">
        <v>143</v>
      </c>
      <c r="AU376" s="23" t="s">
        <v>83</v>
      </c>
      <c r="AY376" s="23" t="s">
        <v>140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23" t="s">
        <v>83</v>
      </c>
      <c r="BK376" s="211">
        <f>ROUND(I376*H376,0)</f>
        <v>0</v>
      </c>
      <c r="BL376" s="23" t="s">
        <v>222</v>
      </c>
      <c r="BM376" s="23" t="s">
        <v>754</v>
      </c>
    </row>
    <row r="377" spans="2:65" s="12" customFormat="1" ht="13.5">
      <c r="B377" s="212"/>
      <c r="C377" s="213"/>
      <c r="D377" s="214" t="s">
        <v>150</v>
      </c>
      <c r="E377" s="215" t="s">
        <v>22</v>
      </c>
      <c r="F377" s="216" t="s">
        <v>755</v>
      </c>
      <c r="G377" s="213"/>
      <c r="H377" s="217">
        <v>153.6</v>
      </c>
      <c r="I377" s="218"/>
      <c r="J377" s="213"/>
      <c r="K377" s="213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150</v>
      </c>
      <c r="AU377" s="223" t="s">
        <v>83</v>
      </c>
      <c r="AV377" s="12" t="s">
        <v>83</v>
      </c>
      <c r="AW377" s="12" t="s">
        <v>36</v>
      </c>
      <c r="AX377" s="12" t="s">
        <v>73</v>
      </c>
      <c r="AY377" s="223" t="s">
        <v>140</v>
      </c>
    </row>
    <row r="378" spans="2:65" s="1" customFormat="1" ht="25.5" customHeight="1">
      <c r="B378" s="40"/>
      <c r="C378" s="200" t="s">
        <v>737</v>
      </c>
      <c r="D378" s="200" t="s">
        <v>143</v>
      </c>
      <c r="E378" s="201" t="s">
        <v>757</v>
      </c>
      <c r="F378" s="202" t="s">
        <v>758</v>
      </c>
      <c r="G378" s="203" t="s">
        <v>759</v>
      </c>
      <c r="H378" s="204">
        <v>32</v>
      </c>
      <c r="I378" s="205"/>
      <c r="J378" s="206">
        <f>ROUND(I378*H378,0)</f>
        <v>0</v>
      </c>
      <c r="K378" s="202" t="s">
        <v>22</v>
      </c>
      <c r="L378" s="60"/>
      <c r="M378" s="207" t="s">
        <v>22</v>
      </c>
      <c r="N378" s="208" t="s">
        <v>45</v>
      </c>
      <c r="O378" s="41"/>
      <c r="P378" s="209">
        <f>O378*H378</f>
        <v>0</v>
      </c>
      <c r="Q378" s="209">
        <v>5.0000000000000001E-3</v>
      </c>
      <c r="R378" s="209">
        <f>Q378*H378</f>
        <v>0.16</v>
      </c>
      <c r="S378" s="209">
        <v>0</v>
      </c>
      <c r="T378" s="210">
        <f>S378*H378</f>
        <v>0</v>
      </c>
      <c r="AR378" s="23" t="s">
        <v>222</v>
      </c>
      <c r="AT378" s="23" t="s">
        <v>143</v>
      </c>
      <c r="AU378" s="23" t="s">
        <v>83</v>
      </c>
      <c r="AY378" s="23" t="s">
        <v>140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23" t="s">
        <v>83</v>
      </c>
      <c r="BK378" s="211">
        <f>ROUND(I378*H378,0)</f>
        <v>0</v>
      </c>
      <c r="BL378" s="23" t="s">
        <v>222</v>
      </c>
      <c r="BM378" s="23" t="s">
        <v>760</v>
      </c>
    </row>
    <row r="379" spans="2:65" s="1" customFormat="1" ht="25.5" customHeight="1">
      <c r="B379" s="40"/>
      <c r="C379" s="200" t="s">
        <v>745</v>
      </c>
      <c r="D379" s="200" t="s">
        <v>143</v>
      </c>
      <c r="E379" s="201" t="s">
        <v>762</v>
      </c>
      <c r="F379" s="202" t="s">
        <v>763</v>
      </c>
      <c r="G379" s="203" t="s">
        <v>655</v>
      </c>
      <c r="H379" s="204">
        <v>1</v>
      </c>
      <c r="I379" s="205"/>
      <c r="J379" s="206">
        <f>ROUND(I379*H379,0)</f>
        <v>0</v>
      </c>
      <c r="K379" s="202" t="s">
        <v>22</v>
      </c>
      <c r="L379" s="60"/>
      <c r="M379" s="207" t="s">
        <v>22</v>
      </c>
      <c r="N379" s="208" t="s">
        <v>45</v>
      </c>
      <c r="O379" s="41"/>
      <c r="P379" s="209">
        <f>O379*H379</f>
        <v>0</v>
      </c>
      <c r="Q379" s="209">
        <v>5.0000000000000001E-3</v>
      </c>
      <c r="R379" s="209">
        <f>Q379*H379</f>
        <v>5.0000000000000001E-3</v>
      </c>
      <c r="S379" s="209">
        <v>0</v>
      </c>
      <c r="T379" s="210">
        <f>S379*H379</f>
        <v>0</v>
      </c>
      <c r="AR379" s="23" t="s">
        <v>222</v>
      </c>
      <c r="AT379" s="23" t="s">
        <v>143</v>
      </c>
      <c r="AU379" s="23" t="s">
        <v>83</v>
      </c>
      <c r="AY379" s="23" t="s">
        <v>140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23" t="s">
        <v>83</v>
      </c>
      <c r="BK379" s="211">
        <f>ROUND(I379*H379,0)</f>
        <v>0</v>
      </c>
      <c r="BL379" s="23" t="s">
        <v>222</v>
      </c>
      <c r="BM379" s="23" t="s">
        <v>764</v>
      </c>
    </row>
    <row r="380" spans="2:65" s="1" customFormat="1" ht="25.5" customHeight="1">
      <c r="B380" s="40"/>
      <c r="C380" s="200" t="s">
        <v>751</v>
      </c>
      <c r="D380" s="200" t="s">
        <v>143</v>
      </c>
      <c r="E380" s="201" t="s">
        <v>977</v>
      </c>
      <c r="F380" s="202" t="s">
        <v>978</v>
      </c>
      <c r="G380" s="203" t="s">
        <v>655</v>
      </c>
      <c r="H380" s="204">
        <v>2</v>
      </c>
      <c r="I380" s="205"/>
      <c r="J380" s="206">
        <f>ROUND(I380*H380,0)</f>
        <v>0</v>
      </c>
      <c r="K380" s="202" t="s">
        <v>22</v>
      </c>
      <c r="L380" s="60"/>
      <c r="M380" s="207" t="s">
        <v>22</v>
      </c>
      <c r="N380" s="208" t="s">
        <v>45</v>
      </c>
      <c r="O380" s="41"/>
      <c r="P380" s="209">
        <f>O380*H380</f>
        <v>0</v>
      </c>
      <c r="Q380" s="209">
        <v>5.0000000000000001E-3</v>
      </c>
      <c r="R380" s="209">
        <f>Q380*H380</f>
        <v>0.01</v>
      </c>
      <c r="S380" s="209">
        <v>0</v>
      </c>
      <c r="T380" s="210">
        <f>S380*H380</f>
        <v>0</v>
      </c>
      <c r="AR380" s="23" t="s">
        <v>222</v>
      </c>
      <c r="AT380" s="23" t="s">
        <v>143</v>
      </c>
      <c r="AU380" s="23" t="s">
        <v>83</v>
      </c>
      <c r="AY380" s="23" t="s">
        <v>140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23" t="s">
        <v>83</v>
      </c>
      <c r="BK380" s="211">
        <f>ROUND(I380*H380,0)</f>
        <v>0</v>
      </c>
      <c r="BL380" s="23" t="s">
        <v>222</v>
      </c>
      <c r="BM380" s="23" t="s">
        <v>979</v>
      </c>
    </row>
    <row r="381" spans="2:65" s="1" customFormat="1" ht="16.5" customHeight="1">
      <c r="B381" s="40"/>
      <c r="C381" s="200" t="s">
        <v>756</v>
      </c>
      <c r="D381" s="200" t="s">
        <v>143</v>
      </c>
      <c r="E381" s="201" t="s">
        <v>770</v>
      </c>
      <c r="F381" s="202" t="s">
        <v>771</v>
      </c>
      <c r="G381" s="203" t="s">
        <v>562</v>
      </c>
      <c r="H381" s="204">
        <v>5.1459999999999999</v>
      </c>
      <c r="I381" s="205"/>
      <c r="J381" s="206">
        <f>ROUND(I381*H381,0)</f>
        <v>0</v>
      </c>
      <c r="K381" s="202" t="s">
        <v>147</v>
      </c>
      <c r="L381" s="60"/>
      <c r="M381" s="207" t="s">
        <v>22</v>
      </c>
      <c r="N381" s="208" t="s">
        <v>45</v>
      </c>
      <c r="O381" s="41"/>
      <c r="P381" s="209">
        <f>O381*H381</f>
        <v>0</v>
      </c>
      <c r="Q381" s="209">
        <v>0</v>
      </c>
      <c r="R381" s="209">
        <f>Q381*H381</f>
        <v>0</v>
      </c>
      <c r="S381" s="209">
        <v>0</v>
      </c>
      <c r="T381" s="210">
        <f>S381*H381</f>
        <v>0</v>
      </c>
      <c r="AR381" s="23" t="s">
        <v>222</v>
      </c>
      <c r="AT381" s="23" t="s">
        <v>143</v>
      </c>
      <c r="AU381" s="23" t="s">
        <v>83</v>
      </c>
      <c r="AY381" s="23" t="s">
        <v>140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23" t="s">
        <v>83</v>
      </c>
      <c r="BK381" s="211">
        <f>ROUND(I381*H381,0)</f>
        <v>0</v>
      </c>
      <c r="BL381" s="23" t="s">
        <v>222</v>
      </c>
      <c r="BM381" s="23" t="s">
        <v>772</v>
      </c>
    </row>
    <row r="382" spans="2:65" s="11" customFormat="1" ht="29.85" customHeight="1">
      <c r="B382" s="184"/>
      <c r="C382" s="185"/>
      <c r="D382" s="186" t="s">
        <v>72</v>
      </c>
      <c r="E382" s="198" t="s">
        <v>773</v>
      </c>
      <c r="F382" s="198" t="s">
        <v>774</v>
      </c>
      <c r="G382" s="185"/>
      <c r="H382" s="185"/>
      <c r="I382" s="188"/>
      <c r="J382" s="199">
        <f>BK382</f>
        <v>0</v>
      </c>
      <c r="K382" s="185"/>
      <c r="L382" s="190"/>
      <c r="M382" s="191"/>
      <c r="N382" s="192"/>
      <c r="O382" s="192"/>
      <c r="P382" s="193">
        <f>SUM(P383:P395)</f>
        <v>0</v>
      </c>
      <c r="Q382" s="192"/>
      <c r="R382" s="193">
        <f>SUM(R383:R395)</f>
        <v>5.06071312</v>
      </c>
      <c r="S382" s="192"/>
      <c r="T382" s="194">
        <f>SUM(T383:T395)</f>
        <v>0</v>
      </c>
      <c r="AR382" s="195" t="s">
        <v>83</v>
      </c>
      <c r="AT382" s="196" t="s">
        <v>72</v>
      </c>
      <c r="AU382" s="196" t="s">
        <v>10</v>
      </c>
      <c r="AY382" s="195" t="s">
        <v>140</v>
      </c>
      <c r="BK382" s="197">
        <f>SUM(BK383:BK395)</f>
        <v>0</v>
      </c>
    </row>
    <row r="383" spans="2:65" s="1" customFormat="1" ht="16.5" customHeight="1">
      <c r="B383" s="40"/>
      <c r="C383" s="200" t="s">
        <v>761</v>
      </c>
      <c r="D383" s="200" t="s">
        <v>143</v>
      </c>
      <c r="E383" s="201" t="s">
        <v>776</v>
      </c>
      <c r="F383" s="202" t="s">
        <v>777</v>
      </c>
      <c r="G383" s="203" t="s">
        <v>154</v>
      </c>
      <c r="H383" s="204">
        <v>200.64</v>
      </c>
      <c r="I383" s="205"/>
      <c r="J383" s="206">
        <f>ROUND(I383*H383,0)</f>
        <v>0</v>
      </c>
      <c r="K383" s="202" t="s">
        <v>147</v>
      </c>
      <c r="L383" s="60"/>
      <c r="M383" s="207" t="s">
        <v>22</v>
      </c>
      <c r="N383" s="208" t="s">
        <v>45</v>
      </c>
      <c r="O383" s="41"/>
      <c r="P383" s="209">
        <f>O383*H383</f>
        <v>0</v>
      </c>
      <c r="Q383" s="209">
        <v>6.2E-4</v>
      </c>
      <c r="R383" s="209">
        <f>Q383*H383</f>
        <v>0.12439679999999999</v>
      </c>
      <c r="S383" s="209">
        <v>0</v>
      </c>
      <c r="T383" s="210">
        <f>S383*H383</f>
        <v>0</v>
      </c>
      <c r="AR383" s="23" t="s">
        <v>222</v>
      </c>
      <c r="AT383" s="23" t="s">
        <v>143</v>
      </c>
      <c r="AU383" s="23" t="s">
        <v>83</v>
      </c>
      <c r="AY383" s="23" t="s">
        <v>140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23" t="s">
        <v>83</v>
      </c>
      <c r="BK383" s="211">
        <f>ROUND(I383*H383,0)</f>
        <v>0</v>
      </c>
      <c r="BL383" s="23" t="s">
        <v>222</v>
      </c>
      <c r="BM383" s="23" t="s">
        <v>778</v>
      </c>
    </row>
    <row r="384" spans="2:65" s="12" customFormat="1" ht="13.5">
      <c r="B384" s="212"/>
      <c r="C384" s="213"/>
      <c r="D384" s="214" t="s">
        <v>150</v>
      </c>
      <c r="E384" s="215" t="s">
        <v>22</v>
      </c>
      <c r="F384" s="216" t="s">
        <v>779</v>
      </c>
      <c r="G384" s="213"/>
      <c r="H384" s="217">
        <v>200.64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150</v>
      </c>
      <c r="AU384" s="223" t="s">
        <v>83</v>
      </c>
      <c r="AV384" s="12" t="s">
        <v>83</v>
      </c>
      <c r="AW384" s="12" t="s">
        <v>36</v>
      </c>
      <c r="AX384" s="12" t="s">
        <v>73</v>
      </c>
      <c r="AY384" s="223" t="s">
        <v>140</v>
      </c>
    </row>
    <row r="385" spans="2:65" s="1" customFormat="1" ht="25.5" customHeight="1">
      <c r="B385" s="40"/>
      <c r="C385" s="200" t="s">
        <v>765</v>
      </c>
      <c r="D385" s="200" t="s">
        <v>143</v>
      </c>
      <c r="E385" s="201" t="s">
        <v>781</v>
      </c>
      <c r="F385" s="202" t="s">
        <v>782</v>
      </c>
      <c r="G385" s="203" t="s">
        <v>161</v>
      </c>
      <c r="H385" s="204">
        <v>191.29599999999999</v>
      </c>
      <c r="I385" s="205"/>
      <c r="J385" s="206">
        <f>ROUND(I385*H385,0)</f>
        <v>0</v>
      </c>
      <c r="K385" s="202" t="s">
        <v>22</v>
      </c>
      <c r="L385" s="60"/>
      <c r="M385" s="207" t="s">
        <v>22</v>
      </c>
      <c r="N385" s="208" t="s">
        <v>45</v>
      </c>
      <c r="O385" s="41"/>
      <c r="P385" s="209">
        <f>O385*H385</f>
        <v>0</v>
      </c>
      <c r="Q385" s="209">
        <v>3.1700000000000001E-3</v>
      </c>
      <c r="R385" s="209">
        <f>Q385*H385</f>
        <v>0.60640832</v>
      </c>
      <c r="S385" s="209">
        <v>0</v>
      </c>
      <c r="T385" s="210">
        <f>S385*H385</f>
        <v>0</v>
      </c>
      <c r="AR385" s="23" t="s">
        <v>222</v>
      </c>
      <c r="AT385" s="23" t="s">
        <v>143</v>
      </c>
      <c r="AU385" s="23" t="s">
        <v>83</v>
      </c>
      <c r="AY385" s="23" t="s">
        <v>140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23" t="s">
        <v>83</v>
      </c>
      <c r="BK385" s="211">
        <f>ROUND(I385*H385,0)</f>
        <v>0</v>
      </c>
      <c r="BL385" s="23" t="s">
        <v>222</v>
      </c>
      <c r="BM385" s="23" t="s">
        <v>783</v>
      </c>
    </row>
    <row r="386" spans="2:65" s="12" customFormat="1" ht="13.5">
      <c r="B386" s="212"/>
      <c r="C386" s="213"/>
      <c r="D386" s="214" t="s">
        <v>150</v>
      </c>
      <c r="E386" s="215" t="s">
        <v>22</v>
      </c>
      <c r="F386" s="216" t="s">
        <v>434</v>
      </c>
      <c r="G386" s="213"/>
      <c r="H386" s="217">
        <v>191.29599999999999</v>
      </c>
      <c r="I386" s="218"/>
      <c r="J386" s="213"/>
      <c r="K386" s="213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150</v>
      </c>
      <c r="AU386" s="223" t="s">
        <v>83</v>
      </c>
      <c r="AV386" s="12" t="s">
        <v>83</v>
      </c>
      <c r="AW386" s="12" t="s">
        <v>36</v>
      </c>
      <c r="AX386" s="12" t="s">
        <v>73</v>
      </c>
      <c r="AY386" s="223" t="s">
        <v>140</v>
      </c>
    </row>
    <row r="387" spans="2:65" s="1" customFormat="1" ht="25.5" customHeight="1">
      <c r="B387" s="40"/>
      <c r="C387" s="224" t="s">
        <v>769</v>
      </c>
      <c r="D387" s="224" t="s">
        <v>190</v>
      </c>
      <c r="E387" s="225" t="s">
        <v>785</v>
      </c>
      <c r="F387" s="226" t="s">
        <v>786</v>
      </c>
      <c r="G387" s="227" t="s">
        <v>161</v>
      </c>
      <c r="H387" s="228">
        <v>221.928</v>
      </c>
      <c r="I387" s="229"/>
      <c r="J387" s="230">
        <f>ROUND(I387*H387,0)</f>
        <v>0</v>
      </c>
      <c r="K387" s="226" t="s">
        <v>147</v>
      </c>
      <c r="L387" s="231"/>
      <c r="M387" s="232" t="s">
        <v>22</v>
      </c>
      <c r="N387" s="233" t="s">
        <v>45</v>
      </c>
      <c r="O387" s="41"/>
      <c r="P387" s="209">
        <f>O387*H387</f>
        <v>0</v>
      </c>
      <c r="Q387" s="209">
        <v>1.9199999999999998E-2</v>
      </c>
      <c r="R387" s="209">
        <f>Q387*H387</f>
        <v>4.2610175999999997</v>
      </c>
      <c r="S387" s="209">
        <v>0</v>
      </c>
      <c r="T387" s="210">
        <f>S387*H387</f>
        <v>0</v>
      </c>
      <c r="AR387" s="23" t="s">
        <v>311</v>
      </c>
      <c r="AT387" s="23" t="s">
        <v>190</v>
      </c>
      <c r="AU387" s="23" t="s">
        <v>83</v>
      </c>
      <c r="AY387" s="23" t="s">
        <v>140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23" t="s">
        <v>83</v>
      </c>
      <c r="BK387" s="211">
        <f>ROUND(I387*H387,0)</f>
        <v>0</v>
      </c>
      <c r="BL387" s="23" t="s">
        <v>222</v>
      </c>
      <c r="BM387" s="23" t="s">
        <v>787</v>
      </c>
    </row>
    <row r="388" spans="2:65" s="12" customFormat="1" ht="13.5">
      <c r="B388" s="212"/>
      <c r="C388" s="213"/>
      <c r="D388" s="214" t="s">
        <v>150</v>
      </c>
      <c r="E388" s="215" t="s">
        <v>22</v>
      </c>
      <c r="F388" s="216" t="s">
        <v>788</v>
      </c>
      <c r="G388" s="213"/>
      <c r="H388" s="217">
        <v>221.928</v>
      </c>
      <c r="I388" s="218"/>
      <c r="J388" s="213"/>
      <c r="K388" s="213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150</v>
      </c>
      <c r="AU388" s="223" t="s">
        <v>83</v>
      </c>
      <c r="AV388" s="12" t="s">
        <v>83</v>
      </c>
      <c r="AW388" s="12" t="s">
        <v>36</v>
      </c>
      <c r="AX388" s="12" t="s">
        <v>73</v>
      </c>
      <c r="AY388" s="223" t="s">
        <v>140</v>
      </c>
    </row>
    <row r="389" spans="2:65" s="1" customFormat="1" ht="25.5" customHeight="1">
      <c r="B389" s="40"/>
      <c r="C389" s="200" t="s">
        <v>775</v>
      </c>
      <c r="D389" s="200" t="s">
        <v>143</v>
      </c>
      <c r="E389" s="201" t="s">
        <v>790</v>
      </c>
      <c r="F389" s="202" t="s">
        <v>791</v>
      </c>
      <c r="G389" s="203" t="s">
        <v>161</v>
      </c>
      <c r="H389" s="204">
        <v>191.29599999999999</v>
      </c>
      <c r="I389" s="205"/>
      <c r="J389" s="206">
        <f>ROUND(I389*H389,0)</f>
        <v>0</v>
      </c>
      <c r="K389" s="202" t="s">
        <v>22</v>
      </c>
      <c r="L389" s="60"/>
      <c r="M389" s="207" t="s">
        <v>22</v>
      </c>
      <c r="N389" s="208" t="s">
        <v>45</v>
      </c>
      <c r="O389" s="41"/>
      <c r="P389" s="209">
        <f>O389*H389</f>
        <v>0</v>
      </c>
      <c r="Q389" s="209">
        <v>0</v>
      </c>
      <c r="R389" s="209">
        <f>Q389*H389</f>
        <v>0</v>
      </c>
      <c r="S389" s="209">
        <v>0</v>
      </c>
      <c r="T389" s="210">
        <f>S389*H389</f>
        <v>0</v>
      </c>
      <c r="AR389" s="23" t="s">
        <v>222</v>
      </c>
      <c r="AT389" s="23" t="s">
        <v>143</v>
      </c>
      <c r="AU389" s="23" t="s">
        <v>83</v>
      </c>
      <c r="AY389" s="23" t="s">
        <v>140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23" t="s">
        <v>83</v>
      </c>
      <c r="BK389" s="211">
        <f>ROUND(I389*H389,0)</f>
        <v>0</v>
      </c>
      <c r="BL389" s="23" t="s">
        <v>222</v>
      </c>
      <c r="BM389" s="23" t="s">
        <v>792</v>
      </c>
    </row>
    <row r="390" spans="2:65" s="1" customFormat="1" ht="16.5" customHeight="1">
      <c r="B390" s="40"/>
      <c r="C390" s="200" t="s">
        <v>780</v>
      </c>
      <c r="D390" s="200" t="s">
        <v>143</v>
      </c>
      <c r="E390" s="201" t="s">
        <v>794</v>
      </c>
      <c r="F390" s="202" t="s">
        <v>795</v>
      </c>
      <c r="G390" s="203" t="s">
        <v>161</v>
      </c>
      <c r="H390" s="204">
        <v>191.928</v>
      </c>
      <c r="I390" s="205"/>
      <c r="J390" s="206">
        <f>ROUND(I390*H390,0)</f>
        <v>0</v>
      </c>
      <c r="K390" s="202" t="s">
        <v>147</v>
      </c>
      <c r="L390" s="60"/>
      <c r="M390" s="207" t="s">
        <v>22</v>
      </c>
      <c r="N390" s="208" t="s">
        <v>45</v>
      </c>
      <c r="O390" s="41"/>
      <c r="P390" s="209">
        <f>O390*H390</f>
        <v>0</v>
      </c>
      <c r="Q390" s="209">
        <v>2.9999999999999997E-4</v>
      </c>
      <c r="R390" s="209">
        <f>Q390*H390</f>
        <v>5.7578399999999995E-2</v>
      </c>
      <c r="S390" s="209">
        <v>0</v>
      </c>
      <c r="T390" s="210">
        <f>S390*H390</f>
        <v>0</v>
      </c>
      <c r="AR390" s="23" t="s">
        <v>222</v>
      </c>
      <c r="AT390" s="23" t="s">
        <v>143</v>
      </c>
      <c r="AU390" s="23" t="s">
        <v>83</v>
      </c>
      <c r="AY390" s="23" t="s">
        <v>140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23" t="s">
        <v>83</v>
      </c>
      <c r="BK390" s="211">
        <f>ROUND(I390*H390,0)</f>
        <v>0</v>
      </c>
      <c r="BL390" s="23" t="s">
        <v>222</v>
      </c>
      <c r="BM390" s="23" t="s">
        <v>796</v>
      </c>
    </row>
    <row r="391" spans="2:65" s="1" customFormat="1" ht="16.5" customHeight="1">
      <c r="B391" s="40"/>
      <c r="C391" s="200" t="s">
        <v>784</v>
      </c>
      <c r="D391" s="200" t="s">
        <v>143</v>
      </c>
      <c r="E391" s="201" t="s">
        <v>798</v>
      </c>
      <c r="F391" s="202" t="s">
        <v>799</v>
      </c>
      <c r="G391" s="203" t="s">
        <v>154</v>
      </c>
      <c r="H391" s="204">
        <v>226.24</v>
      </c>
      <c r="I391" s="205"/>
      <c r="J391" s="206">
        <f>ROUND(I391*H391,0)</f>
        <v>0</v>
      </c>
      <c r="K391" s="202" t="s">
        <v>22</v>
      </c>
      <c r="L391" s="60"/>
      <c r="M391" s="207" t="s">
        <v>22</v>
      </c>
      <c r="N391" s="208" t="s">
        <v>45</v>
      </c>
      <c r="O391" s="41"/>
      <c r="P391" s="209">
        <f>O391*H391</f>
        <v>0</v>
      </c>
      <c r="Q391" s="209">
        <v>5.0000000000000002E-5</v>
      </c>
      <c r="R391" s="209">
        <f>Q391*H391</f>
        <v>1.1312000000000001E-2</v>
      </c>
      <c r="S391" s="209">
        <v>0</v>
      </c>
      <c r="T391" s="210">
        <f>S391*H391</f>
        <v>0</v>
      </c>
      <c r="AR391" s="23" t="s">
        <v>222</v>
      </c>
      <c r="AT391" s="23" t="s">
        <v>143</v>
      </c>
      <c r="AU391" s="23" t="s">
        <v>83</v>
      </c>
      <c r="AY391" s="23" t="s">
        <v>140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23" t="s">
        <v>83</v>
      </c>
      <c r="BK391" s="211">
        <f>ROUND(I391*H391,0)</f>
        <v>0</v>
      </c>
      <c r="BL391" s="23" t="s">
        <v>222</v>
      </c>
      <c r="BM391" s="23" t="s">
        <v>800</v>
      </c>
    </row>
    <row r="392" spans="2:65" s="12" customFormat="1" ht="13.5">
      <c r="B392" s="212"/>
      <c r="C392" s="213"/>
      <c r="D392" s="214" t="s">
        <v>150</v>
      </c>
      <c r="E392" s="215" t="s">
        <v>22</v>
      </c>
      <c r="F392" s="216" t="s">
        <v>614</v>
      </c>
      <c r="G392" s="213"/>
      <c r="H392" s="217">
        <v>226.24</v>
      </c>
      <c r="I392" s="218"/>
      <c r="J392" s="213"/>
      <c r="K392" s="213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150</v>
      </c>
      <c r="AU392" s="223" t="s">
        <v>83</v>
      </c>
      <c r="AV392" s="12" t="s">
        <v>83</v>
      </c>
      <c r="AW392" s="12" t="s">
        <v>36</v>
      </c>
      <c r="AX392" s="12" t="s">
        <v>73</v>
      </c>
      <c r="AY392" s="223" t="s">
        <v>140</v>
      </c>
    </row>
    <row r="393" spans="2:65" s="1" customFormat="1" ht="16.5" customHeight="1">
      <c r="B393" s="40"/>
      <c r="C393" s="200" t="s">
        <v>789</v>
      </c>
      <c r="D393" s="200" t="s">
        <v>143</v>
      </c>
      <c r="E393" s="201" t="s">
        <v>802</v>
      </c>
      <c r="F393" s="202" t="s">
        <v>803</v>
      </c>
      <c r="G393" s="203" t="s">
        <v>171</v>
      </c>
      <c r="H393" s="204">
        <v>668.8</v>
      </c>
      <c r="I393" s="205"/>
      <c r="J393" s="206">
        <f>ROUND(I393*H393,0)</f>
        <v>0</v>
      </c>
      <c r="K393" s="202" t="s">
        <v>147</v>
      </c>
      <c r="L393" s="60"/>
      <c r="M393" s="207" t="s">
        <v>22</v>
      </c>
      <c r="N393" s="208" t="s">
        <v>45</v>
      </c>
      <c r="O393" s="41"/>
      <c r="P393" s="209">
        <f>O393*H393</f>
        <v>0</v>
      </c>
      <c r="Q393" s="209">
        <v>0</v>
      </c>
      <c r="R393" s="209">
        <f>Q393*H393</f>
        <v>0</v>
      </c>
      <c r="S393" s="209">
        <v>0</v>
      </c>
      <c r="T393" s="210">
        <f>S393*H393</f>
        <v>0</v>
      </c>
      <c r="AR393" s="23" t="s">
        <v>222</v>
      </c>
      <c r="AT393" s="23" t="s">
        <v>143</v>
      </c>
      <c r="AU393" s="23" t="s">
        <v>83</v>
      </c>
      <c r="AY393" s="23" t="s">
        <v>140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23" t="s">
        <v>83</v>
      </c>
      <c r="BK393" s="211">
        <f>ROUND(I393*H393,0)</f>
        <v>0</v>
      </c>
      <c r="BL393" s="23" t="s">
        <v>222</v>
      </c>
      <c r="BM393" s="23" t="s">
        <v>804</v>
      </c>
    </row>
    <row r="394" spans="2:65" s="12" customFormat="1" ht="13.5">
      <c r="B394" s="212"/>
      <c r="C394" s="213"/>
      <c r="D394" s="214" t="s">
        <v>150</v>
      </c>
      <c r="E394" s="215" t="s">
        <v>22</v>
      </c>
      <c r="F394" s="216" t="s">
        <v>805</v>
      </c>
      <c r="G394" s="213"/>
      <c r="H394" s="217">
        <v>668.8</v>
      </c>
      <c r="I394" s="218"/>
      <c r="J394" s="213"/>
      <c r="K394" s="213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150</v>
      </c>
      <c r="AU394" s="223" t="s">
        <v>83</v>
      </c>
      <c r="AV394" s="12" t="s">
        <v>83</v>
      </c>
      <c r="AW394" s="12" t="s">
        <v>36</v>
      </c>
      <c r="AX394" s="12" t="s">
        <v>73</v>
      </c>
      <c r="AY394" s="223" t="s">
        <v>140</v>
      </c>
    </row>
    <row r="395" spans="2:65" s="1" customFormat="1" ht="16.5" customHeight="1">
      <c r="B395" s="40"/>
      <c r="C395" s="200" t="s">
        <v>793</v>
      </c>
      <c r="D395" s="200" t="s">
        <v>143</v>
      </c>
      <c r="E395" s="201" t="s">
        <v>807</v>
      </c>
      <c r="F395" s="202" t="s">
        <v>808</v>
      </c>
      <c r="G395" s="203" t="s">
        <v>562</v>
      </c>
      <c r="H395" s="204">
        <v>5.0609999999999999</v>
      </c>
      <c r="I395" s="205"/>
      <c r="J395" s="206">
        <f>ROUND(I395*H395,0)</f>
        <v>0</v>
      </c>
      <c r="K395" s="202" t="s">
        <v>147</v>
      </c>
      <c r="L395" s="60"/>
      <c r="M395" s="207" t="s">
        <v>22</v>
      </c>
      <c r="N395" s="208" t="s">
        <v>45</v>
      </c>
      <c r="O395" s="41"/>
      <c r="P395" s="209">
        <f>O395*H395</f>
        <v>0</v>
      </c>
      <c r="Q395" s="209">
        <v>0</v>
      </c>
      <c r="R395" s="209">
        <f>Q395*H395</f>
        <v>0</v>
      </c>
      <c r="S395" s="209">
        <v>0</v>
      </c>
      <c r="T395" s="210">
        <f>S395*H395</f>
        <v>0</v>
      </c>
      <c r="AR395" s="23" t="s">
        <v>222</v>
      </c>
      <c r="AT395" s="23" t="s">
        <v>143</v>
      </c>
      <c r="AU395" s="23" t="s">
        <v>83</v>
      </c>
      <c r="AY395" s="23" t="s">
        <v>140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23" t="s">
        <v>83</v>
      </c>
      <c r="BK395" s="211">
        <f>ROUND(I395*H395,0)</f>
        <v>0</v>
      </c>
      <c r="BL395" s="23" t="s">
        <v>222</v>
      </c>
      <c r="BM395" s="23" t="s">
        <v>809</v>
      </c>
    </row>
    <row r="396" spans="2:65" s="11" customFormat="1" ht="29.85" customHeight="1">
      <c r="B396" s="184"/>
      <c r="C396" s="185"/>
      <c r="D396" s="186" t="s">
        <v>72</v>
      </c>
      <c r="E396" s="198" t="s">
        <v>810</v>
      </c>
      <c r="F396" s="198" t="s">
        <v>811</v>
      </c>
      <c r="G396" s="185"/>
      <c r="H396" s="185"/>
      <c r="I396" s="188"/>
      <c r="J396" s="199">
        <f>BK396</f>
        <v>0</v>
      </c>
      <c r="K396" s="185"/>
      <c r="L396" s="190"/>
      <c r="M396" s="191"/>
      <c r="N396" s="192"/>
      <c r="O396" s="192"/>
      <c r="P396" s="193">
        <f>SUM(P397:P403)</f>
        <v>0</v>
      </c>
      <c r="Q396" s="192"/>
      <c r="R396" s="193">
        <f>SUM(R397:R403)</f>
        <v>0.21561659999999999</v>
      </c>
      <c r="S396" s="192"/>
      <c r="T396" s="194">
        <f>SUM(T397:T403)</f>
        <v>0</v>
      </c>
      <c r="AR396" s="195" t="s">
        <v>83</v>
      </c>
      <c r="AT396" s="196" t="s">
        <v>72</v>
      </c>
      <c r="AU396" s="196" t="s">
        <v>10</v>
      </c>
      <c r="AY396" s="195" t="s">
        <v>140</v>
      </c>
      <c r="BK396" s="197">
        <f>SUM(BK397:BK403)</f>
        <v>0</v>
      </c>
    </row>
    <row r="397" spans="2:65" s="1" customFormat="1" ht="25.5" customHeight="1">
      <c r="B397" s="40"/>
      <c r="C397" s="200" t="s">
        <v>797</v>
      </c>
      <c r="D397" s="200" t="s">
        <v>143</v>
      </c>
      <c r="E397" s="201" t="s">
        <v>813</v>
      </c>
      <c r="F397" s="202" t="s">
        <v>814</v>
      </c>
      <c r="G397" s="203" t="s">
        <v>161</v>
      </c>
      <c r="H397" s="204">
        <v>6.9420000000000002</v>
      </c>
      <c r="I397" s="205"/>
      <c r="J397" s="206">
        <f>ROUND(I397*H397,0)</f>
        <v>0</v>
      </c>
      <c r="K397" s="202" t="s">
        <v>147</v>
      </c>
      <c r="L397" s="60"/>
      <c r="M397" s="207" t="s">
        <v>22</v>
      </c>
      <c r="N397" s="208" t="s">
        <v>45</v>
      </c>
      <c r="O397" s="41"/>
      <c r="P397" s="209">
        <f>O397*H397</f>
        <v>0</v>
      </c>
      <c r="Q397" s="209">
        <v>2.8999999999999998E-3</v>
      </c>
      <c r="R397" s="209">
        <f>Q397*H397</f>
        <v>2.0131799999999998E-2</v>
      </c>
      <c r="S397" s="209">
        <v>0</v>
      </c>
      <c r="T397" s="210">
        <f>S397*H397</f>
        <v>0</v>
      </c>
      <c r="AR397" s="23" t="s">
        <v>222</v>
      </c>
      <c r="AT397" s="23" t="s">
        <v>143</v>
      </c>
      <c r="AU397" s="23" t="s">
        <v>83</v>
      </c>
      <c r="AY397" s="23" t="s">
        <v>140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23" t="s">
        <v>83</v>
      </c>
      <c r="BK397" s="211">
        <f>ROUND(I397*H397,0)</f>
        <v>0</v>
      </c>
      <c r="BL397" s="23" t="s">
        <v>222</v>
      </c>
      <c r="BM397" s="23" t="s">
        <v>815</v>
      </c>
    </row>
    <row r="398" spans="2:65" s="12" customFormat="1" ht="13.5">
      <c r="B398" s="212"/>
      <c r="C398" s="213"/>
      <c r="D398" s="214" t="s">
        <v>150</v>
      </c>
      <c r="E398" s="215" t="s">
        <v>22</v>
      </c>
      <c r="F398" s="216" t="s">
        <v>816</v>
      </c>
      <c r="G398" s="213"/>
      <c r="H398" s="217">
        <v>6.9420000000000002</v>
      </c>
      <c r="I398" s="218"/>
      <c r="J398" s="213"/>
      <c r="K398" s="213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150</v>
      </c>
      <c r="AU398" s="223" t="s">
        <v>83</v>
      </c>
      <c r="AV398" s="12" t="s">
        <v>83</v>
      </c>
      <c r="AW398" s="12" t="s">
        <v>36</v>
      </c>
      <c r="AX398" s="12" t="s">
        <v>73</v>
      </c>
      <c r="AY398" s="223" t="s">
        <v>140</v>
      </c>
    </row>
    <row r="399" spans="2:65" s="1" customFormat="1" ht="25.5" customHeight="1">
      <c r="B399" s="40"/>
      <c r="C399" s="224" t="s">
        <v>801</v>
      </c>
      <c r="D399" s="224" t="s">
        <v>190</v>
      </c>
      <c r="E399" s="225" t="s">
        <v>818</v>
      </c>
      <c r="F399" s="226" t="s">
        <v>786</v>
      </c>
      <c r="G399" s="227" t="s">
        <v>161</v>
      </c>
      <c r="H399" s="228">
        <v>7.2889999999999997</v>
      </c>
      <c r="I399" s="229"/>
      <c r="J399" s="230">
        <f>ROUND(I399*H399,0)</f>
        <v>0</v>
      </c>
      <c r="K399" s="226" t="s">
        <v>147</v>
      </c>
      <c r="L399" s="231"/>
      <c r="M399" s="232" t="s">
        <v>22</v>
      </c>
      <c r="N399" s="233" t="s">
        <v>45</v>
      </c>
      <c r="O399" s="41"/>
      <c r="P399" s="209">
        <f>O399*H399</f>
        <v>0</v>
      </c>
      <c r="Q399" s="209">
        <v>1.9199999999999998E-2</v>
      </c>
      <c r="R399" s="209">
        <f>Q399*H399</f>
        <v>0.13994879999999998</v>
      </c>
      <c r="S399" s="209">
        <v>0</v>
      </c>
      <c r="T399" s="210">
        <f>S399*H399</f>
        <v>0</v>
      </c>
      <c r="AR399" s="23" t="s">
        <v>311</v>
      </c>
      <c r="AT399" s="23" t="s">
        <v>190</v>
      </c>
      <c r="AU399" s="23" t="s">
        <v>83</v>
      </c>
      <c r="AY399" s="23" t="s">
        <v>140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23" t="s">
        <v>83</v>
      </c>
      <c r="BK399" s="211">
        <f>ROUND(I399*H399,0)</f>
        <v>0</v>
      </c>
      <c r="BL399" s="23" t="s">
        <v>222</v>
      </c>
      <c r="BM399" s="23" t="s">
        <v>819</v>
      </c>
    </row>
    <row r="400" spans="2:65" s="12" customFormat="1" ht="13.5">
      <c r="B400" s="212"/>
      <c r="C400" s="213"/>
      <c r="D400" s="214" t="s">
        <v>150</v>
      </c>
      <c r="E400" s="215" t="s">
        <v>22</v>
      </c>
      <c r="F400" s="216" t="s">
        <v>820</v>
      </c>
      <c r="G400" s="213"/>
      <c r="H400" s="217">
        <v>7.2889999999999997</v>
      </c>
      <c r="I400" s="218"/>
      <c r="J400" s="213"/>
      <c r="K400" s="213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150</v>
      </c>
      <c r="AU400" s="223" t="s">
        <v>83</v>
      </c>
      <c r="AV400" s="12" t="s">
        <v>83</v>
      </c>
      <c r="AW400" s="12" t="s">
        <v>36</v>
      </c>
      <c r="AX400" s="12" t="s">
        <v>73</v>
      </c>
      <c r="AY400" s="223" t="s">
        <v>140</v>
      </c>
    </row>
    <row r="401" spans="2:65" s="1" customFormat="1" ht="25.5" customHeight="1">
      <c r="B401" s="40"/>
      <c r="C401" s="200" t="s">
        <v>806</v>
      </c>
      <c r="D401" s="200" t="s">
        <v>143</v>
      </c>
      <c r="E401" s="201" t="s">
        <v>822</v>
      </c>
      <c r="F401" s="202" t="s">
        <v>823</v>
      </c>
      <c r="G401" s="203" t="s">
        <v>161</v>
      </c>
      <c r="H401" s="204">
        <v>6.9420000000000002</v>
      </c>
      <c r="I401" s="205"/>
      <c r="J401" s="206">
        <f>ROUND(I401*H401,0)</f>
        <v>0</v>
      </c>
      <c r="K401" s="202" t="s">
        <v>147</v>
      </c>
      <c r="L401" s="60"/>
      <c r="M401" s="207" t="s">
        <v>22</v>
      </c>
      <c r="N401" s="208" t="s">
        <v>45</v>
      </c>
      <c r="O401" s="41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10">
        <f>S401*H401</f>
        <v>0</v>
      </c>
      <c r="AR401" s="23" t="s">
        <v>222</v>
      </c>
      <c r="AT401" s="23" t="s">
        <v>143</v>
      </c>
      <c r="AU401" s="23" t="s">
        <v>83</v>
      </c>
      <c r="AY401" s="23" t="s">
        <v>140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23" t="s">
        <v>83</v>
      </c>
      <c r="BK401" s="211">
        <f>ROUND(I401*H401,0)</f>
        <v>0</v>
      </c>
      <c r="BL401" s="23" t="s">
        <v>222</v>
      </c>
      <c r="BM401" s="23" t="s">
        <v>824</v>
      </c>
    </row>
    <row r="402" spans="2:65" s="1" customFormat="1" ht="25.5" customHeight="1">
      <c r="B402" s="40"/>
      <c r="C402" s="200" t="s">
        <v>812</v>
      </c>
      <c r="D402" s="200" t="s">
        <v>143</v>
      </c>
      <c r="E402" s="201" t="s">
        <v>826</v>
      </c>
      <c r="F402" s="202" t="s">
        <v>827</v>
      </c>
      <c r="G402" s="203" t="s">
        <v>161</v>
      </c>
      <c r="H402" s="204">
        <v>6.9420000000000002</v>
      </c>
      <c r="I402" s="205"/>
      <c r="J402" s="206">
        <f>ROUND(I402*H402,0)</f>
        <v>0</v>
      </c>
      <c r="K402" s="202" t="s">
        <v>147</v>
      </c>
      <c r="L402" s="60"/>
      <c r="M402" s="207" t="s">
        <v>22</v>
      </c>
      <c r="N402" s="208" t="s">
        <v>45</v>
      </c>
      <c r="O402" s="41"/>
      <c r="P402" s="209">
        <f>O402*H402</f>
        <v>0</v>
      </c>
      <c r="Q402" s="209">
        <v>8.0000000000000002E-3</v>
      </c>
      <c r="R402" s="209">
        <f>Q402*H402</f>
        <v>5.5536000000000002E-2</v>
      </c>
      <c r="S402" s="209">
        <v>0</v>
      </c>
      <c r="T402" s="210">
        <f>S402*H402</f>
        <v>0</v>
      </c>
      <c r="AR402" s="23" t="s">
        <v>222</v>
      </c>
      <c r="AT402" s="23" t="s">
        <v>143</v>
      </c>
      <c r="AU402" s="23" t="s">
        <v>83</v>
      </c>
      <c r="AY402" s="23" t="s">
        <v>140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23" t="s">
        <v>83</v>
      </c>
      <c r="BK402" s="211">
        <f>ROUND(I402*H402,0)</f>
        <v>0</v>
      </c>
      <c r="BL402" s="23" t="s">
        <v>222</v>
      </c>
      <c r="BM402" s="23" t="s">
        <v>828</v>
      </c>
    </row>
    <row r="403" spans="2:65" s="1" customFormat="1" ht="16.5" customHeight="1">
      <c r="B403" s="40"/>
      <c r="C403" s="200" t="s">
        <v>817</v>
      </c>
      <c r="D403" s="200" t="s">
        <v>143</v>
      </c>
      <c r="E403" s="201" t="s">
        <v>830</v>
      </c>
      <c r="F403" s="202" t="s">
        <v>831</v>
      </c>
      <c r="G403" s="203" t="s">
        <v>562</v>
      </c>
      <c r="H403" s="204">
        <v>0.216</v>
      </c>
      <c r="I403" s="205"/>
      <c r="J403" s="206">
        <f>ROUND(I403*H403,0)</f>
        <v>0</v>
      </c>
      <c r="K403" s="202" t="s">
        <v>147</v>
      </c>
      <c r="L403" s="60"/>
      <c r="M403" s="207" t="s">
        <v>22</v>
      </c>
      <c r="N403" s="208" t="s">
        <v>45</v>
      </c>
      <c r="O403" s="41"/>
      <c r="P403" s="209">
        <f>O403*H403</f>
        <v>0</v>
      </c>
      <c r="Q403" s="209">
        <v>0</v>
      </c>
      <c r="R403" s="209">
        <f>Q403*H403</f>
        <v>0</v>
      </c>
      <c r="S403" s="209">
        <v>0</v>
      </c>
      <c r="T403" s="210">
        <f>S403*H403</f>
        <v>0</v>
      </c>
      <c r="AR403" s="23" t="s">
        <v>222</v>
      </c>
      <c r="AT403" s="23" t="s">
        <v>143</v>
      </c>
      <c r="AU403" s="23" t="s">
        <v>83</v>
      </c>
      <c r="AY403" s="23" t="s">
        <v>140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23" t="s">
        <v>83</v>
      </c>
      <c r="BK403" s="211">
        <f>ROUND(I403*H403,0)</f>
        <v>0</v>
      </c>
      <c r="BL403" s="23" t="s">
        <v>222</v>
      </c>
      <c r="BM403" s="23" t="s">
        <v>832</v>
      </c>
    </row>
    <row r="404" spans="2:65" s="11" customFormat="1" ht="29.85" customHeight="1">
      <c r="B404" s="184"/>
      <c r="C404" s="185"/>
      <c r="D404" s="186" t="s">
        <v>72</v>
      </c>
      <c r="E404" s="198" t="s">
        <v>833</v>
      </c>
      <c r="F404" s="198" t="s">
        <v>834</v>
      </c>
      <c r="G404" s="185"/>
      <c r="H404" s="185"/>
      <c r="I404" s="188"/>
      <c r="J404" s="199">
        <f>BK404</f>
        <v>0</v>
      </c>
      <c r="K404" s="185"/>
      <c r="L404" s="190"/>
      <c r="M404" s="191"/>
      <c r="N404" s="192"/>
      <c r="O404" s="192"/>
      <c r="P404" s="193">
        <f>SUM(P405:P408)</f>
        <v>0</v>
      </c>
      <c r="Q404" s="192"/>
      <c r="R404" s="193">
        <f>SUM(R405:R408)</f>
        <v>2.2297999999999998E-2</v>
      </c>
      <c r="S404" s="192"/>
      <c r="T404" s="194">
        <f>SUM(T405:T408)</f>
        <v>0</v>
      </c>
      <c r="AR404" s="195" t="s">
        <v>83</v>
      </c>
      <c r="AT404" s="196" t="s">
        <v>72</v>
      </c>
      <c r="AU404" s="196" t="s">
        <v>10</v>
      </c>
      <c r="AY404" s="195" t="s">
        <v>140</v>
      </c>
      <c r="BK404" s="197">
        <f>SUM(BK405:BK408)</f>
        <v>0</v>
      </c>
    </row>
    <row r="405" spans="2:65" s="1" customFormat="1" ht="25.5" customHeight="1">
      <c r="B405" s="40"/>
      <c r="C405" s="200" t="s">
        <v>821</v>
      </c>
      <c r="D405" s="200" t="s">
        <v>143</v>
      </c>
      <c r="E405" s="201" t="s">
        <v>836</v>
      </c>
      <c r="F405" s="202" t="s">
        <v>837</v>
      </c>
      <c r="G405" s="203" t="s">
        <v>161</v>
      </c>
      <c r="H405" s="204">
        <v>44.595999999999997</v>
      </c>
      <c r="I405" s="205"/>
      <c r="J405" s="206">
        <f>ROUND(I405*H405,0)</f>
        <v>0</v>
      </c>
      <c r="K405" s="202" t="s">
        <v>147</v>
      </c>
      <c r="L405" s="60"/>
      <c r="M405" s="207" t="s">
        <v>22</v>
      </c>
      <c r="N405" s="208" t="s">
        <v>45</v>
      </c>
      <c r="O405" s="41"/>
      <c r="P405" s="209">
        <f>O405*H405</f>
        <v>0</v>
      </c>
      <c r="Q405" s="209">
        <v>2.0000000000000001E-4</v>
      </c>
      <c r="R405" s="209">
        <f>Q405*H405</f>
        <v>8.9192000000000004E-3</v>
      </c>
      <c r="S405" s="209">
        <v>0</v>
      </c>
      <c r="T405" s="210">
        <f>S405*H405</f>
        <v>0</v>
      </c>
      <c r="AR405" s="23" t="s">
        <v>222</v>
      </c>
      <c r="AT405" s="23" t="s">
        <v>143</v>
      </c>
      <c r="AU405" s="23" t="s">
        <v>83</v>
      </c>
      <c r="AY405" s="23" t="s">
        <v>140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23" t="s">
        <v>83</v>
      </c>
      <c r="BK405" s="211">
        <f>ROUND(I405*H405,0)</f>
        <v>0</v>
      </c>
      <c r="BL405" s="23" t="s">
        <v>222</v>
      </c>
      <c r="BM405" s="23" t="s">
        <v>838</v>
      </c>
    </row>
    <row r="406" spans="2:65" s="12" customFormat="1" ht="13.5">
      <c r="B406" s="212"/>
      <c r="C406" s="213"/>
      <c r="D406" s="214" t="s">
        <v>150</v>
      </c>
      <c r="E406" s="215" t="s">
        <v>22</v>
      </c>
      <c r="F406" s="216" t="s">
        <v>839</v>
      </c>
      <c r="G406" s="213"/>
      <c r="H406" s="217">
        <v>44.595999999999997</v>
      </c>
      <c r="I406" s="218"/>
      <c r="J406" s="213"/>
      <c r="K406" s="213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150</v>
      </c>
      <c r="AU406" s="223" t="s">
        <v>83</v>
      </c>
      <c r="AV406" s="12" t="s">
        <v>83</v>
      </c>
      <c r="AW406" s="12" t="s">
        <v>36</v>
      </c>
      <c r="AX406" s="12" t="s">
        <v>73</v>
      </c>
      <c r="AY406" s="223" t="s">
        <v>140</v>
      </c>
    </row>
    <row r="407" spans="2:65" s="1" customFormat="1" ht="25.5" customHeight="1">
      <c r="B407" s="40"/>
      <c r="C407" s="200" t="s">
        <v>825</v>
      </c>
      <c r="D407" s="200" t="s">
        <v>143</v>
      </c>
      <c r="E407" s="201" t="s">
        <v>841</v>
      </c>
      <c r="F407" s="202" t="s">
        <v>842</v>
      </c>
      <c r="G407" s="203" t="s">
        <v>161</v>
      </c>
      <c r="H407" s="204">
        <v>44.595999999999997</v>
      </c>
      <c r="I407" s="205"/>
      <c r="J407" s="206">
        <f>ROUND(I407*H407,0)</f>
        <v>0</v>
      </c>
      <c r="K407" s="202" t="s">
        <v>147</v>
      </c>
      <c r="L407" s="60"/>
      <c r="M407" s="207" t="s">
        <v>22</v>
      </c>
      <c r="N407" s="208" t="s">
        <v>45</v>
      </c>
      <c r="O407" s="41"/>
      <c r="P407" s="209">
        <f>O407*H407</f>
        <v>0</v>
      </c>
      <c r="Q407" s="209">
        <v>2.9E-4</v>
      </c>
      <c r="R407" s="209">
        <f>Q407*H407</f>
        <v>1.2932839999999999E-2</v>
      </c>
      <c r="S407" s="209">
        <v>0</v>
      </c>
      <c r="T407" s="210">
        <f>S407*H407</f>
        <v>0</v>
      </c>
      <c r="AR407" s="23" t="s">
        <v>222</v>
      </c>
      <c r="AT407" s="23" t="s">
        <v>143</v>
      </c>
      <c r="AU407" s="23" t="s">
        <v>83</v>
      </c>
      <c r="AY407" s="23" t="s">
        <v>140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23" t="s">
        <v>83</v>
      </c>
      <c r="BK407" s="211">
        <f>ROUND(I407*H407,0)</f>
        <v>0</v>
      </c>
      <c r="BL407" s="23" t="s">
        <v>222</v>
      </c>
      <c r="BM407" s="23" t="s">
        <v>843</v>
      </c>
    </row>
    <row r="408" spans="2:65" s="1" customFormat="1" ht="25.5" customHeight="1">
      <c r="B408" s="40"/>
      <c r="C408" s="200" t="s">
        <v>829</v>
      </c>
      <c r="D408" s="200" t="s">
        <v>143</v>
      </c>
      <c r="E408" s="201" t="s">
        <v>845</v>
      </c>
      <c r="F408" s="202" t="s">
        <v>846</v>
      </c>
      <c r="G408" s="203" t="s">
        <v>161</v>
      </c>
      <c r="H408" s="204">
        <v>44.595999999999997</v>
      </c>
      <c r="I408" s="205"/>
      <c r="J408" s="206">
        <f>ROUND(I408*H408,0)</f>
        <v>0</v>
      </c>
      <c r="K408" s="202" t="s">
        <v>147</v>
      </c>
      <c r="L408" s="60"/>
      <c r="M408" s="207" t="s">
        <v>22</v>
      </c>
      <c r="N408" s="208" t="s">
        <v>45</v>
      </c>
      <c r="O408" s="41"/>
      <c r="P408" s="209">
        <f>O408*H408</f>
        <v>0</v>
      </c>
      <c r="Q408" s="209">
        <v>1.0000000000000001E-5</v>
      </c>
      <c r="R408" s="209">
        <f>Q408*H408</f>
        <v>4.4596000000000002E-4</v>
      </c>
      <c r="S408" s="209">
        <v>0</v>
      </c>
      <c r="T408" s="210">
        <f>S408*H408</f>
        <v>0</v>
      </c>
      <c r="AR408" s="23" t="s">
        <v>222</v>
      </c>
      <c r="AT408" s="23" t="s">
        <v>143</v>
      </c>
      <c r="AU408" s="23" t="s">
        <v>83</v>
      </c>
      <c r="AY408" s="23" t="s">
        <v>140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23" t="s">
        <v>83</v>
      </c>
      <c r="BK408" s="211">
        <f>ROUND(I408*H408,0)</f>
        <v>0</v>
      </c>
      <c r="BL408" s="23" t="s">
        <v>222</v>
      </c>
      <c r="BM408" s="23" t="s">
        <v>847</v>
      </c>
    </row>
    <row r="409" spans="2:65" s="11" customFormat="1" ht="37.35" customHeight="1">
      <c r="B409" s="184"/>
      <c r="C409" s="185"/>
      <c r="D409" s="186" t="s">
        <v>72</v>
      </c>
      <c r="E409" s="187" t="s">
        <v>848</v>
      </c>
      <c r="F409" s="187" t="s">
        <v>849</v>
      </c>
      <c r="G409" s="185"/>
      <c r="H409" s="185"/>
      <c r="I409" s="188"/>
      <c r="J409" s="189">
        <f>BK409</f>
        <v>0</v>
      </c>
      <c r="K409" s="185"/>
      <c r="L409" s="190"/>
      <c r="M409" s="191"/>
      <c r="N409" s="192"/>
      <c r="O409" s="192"/>
      <c r="P409" s="193">
        <f>P410+P412</f>
        <v>0</v>
      </c>
      <c r="Q409" s="192"/>
      <c r="R409" s="193">
        <f>R410+R412</f>
        <v>0</v>
      </c>
      <c r="S409" s="192"/>
      <c r="T409" s="194">
        <f>T410+T412</f>
        <v>0</v>
      </c>
      <c r="AR409" s="195" t="s">
        <v>168</v>
      </c>
      <c r="AT409" s="196" t="s">
        <v>72</v>
      </c>
      <c r="AU409" s="196" t="s">
        <v>73</v>
      </c>
      <c r="AY409" s="195" t="s">
        <v>140</v>
      </c>
      <c r="BK409" s="197">
        <f>BK410+BK412</f>
        <v>0</v>
      </c>
    </row>
    <row r="410" spans="2:65" s="11" customFormat="1" ht="19.899999999999999" customHeight="1">
      <c r="B410" s="184"/>
      <c r="C410" s="185"/>
      <c r="D410" s="186" t="s">
        <v>72</v>
      </c>
      <c r="E410" s="198" t="s">
        <v>850</v>
      </c>
      <c r="F410" s="198" t="s">
        <v>851</v>
      </c>
      <c r="G410" s="185"/>
      <c r="H410" s="185"/>
      <c r="I410" s="188"/>
      <c r="J410" s="199">
        <f>BK410</f>
        <v>0</v>
      </c>
      <c r="K410" s="185"/>
      <c r="L410" s="190"/>
      <c r="M410" s="191"/>
      <c r="N410" s="192"/>
      <c r="O410" s="192"/>
      <c r="P410" s="193">
        <f>P411</f>
        <v>0</v>
      </c>
      <c r="Q410" s="192"/>
      <c r="R410" s="193">
        <f>R411</f>
        <v>0</v>
      </c>
      <c r="S410" s="192"/>
      <c r="T410" s="194">
        <f>T411</f>
        <v>0</v>
      </c>
      <c r="AR410" s="195" t="s">
        <v>168</v>
      </c>
      <c r="AT410" s="196" t="s">
        <v>72</v>
      </c>
      <c r="AU410" s="196" t="s">
        <v>10</v>
      </c>
      <c r="AY410" s="195" t="s">
        <v>140</v>
      </c>
      <c r="BK410" s="197">
        <f>BK411</f>
        <v>0</v>
      </c>
    </row>
    <row r="411" spans="2:65" s="1" customFormat="1" ht="16.5" customHeight="1">
      <c r="B411" s="40"/>
      <c r="C411" s="200" t="s">
        <v>835</v>
      </c>
      <c r="D411" s="200" t="s">
        <v>143</v>
      </c>
      <c r="E411" s="201" t="s">
        <v>853</v>
      </c>
      <c r="F411" s="202" t="s">
        <v>854</v>
      </c>
      <c r="G411" s="203" t="s">
        <v>855</v>
      </c>
      <c r="H411" s="204">
        <v>1</v>
      </c>
      <c r="I411" s="205"/>
      <c r="J411" s="206">
        <f>ROUND(I411*H411,0)</f>
        <v>0</v>
      </c>
      <c r="K411" s="202" t="s">
        <v>147</v>
      </c>
      <c r="L411" s="60"/>
      <c r="M411" s="207" t="s">
        <v>22</v>
      </c>
      <c r="N411" s="208" t="s">
        <v>45</v>
      </c>
      <c r="O411" s="41"/>
      <c r="P411" s="209">
        <f>O411*H411</f>
        <v>0</v>
      </c>
      <c r="Q411" s="209">
        <v>0</v>
      </c>
      <c r="R411" s="209">
        <f>Q411*H411</f>
        <v>0</v>
      </c>
      <c r="S411" s="209">
        <v>0</v>
      </c>
      <c r="T411" s="210">
        <f>S411*H411</f>
        <v>0</v>
      </c>
      <c r="AR411" s="23" t="s">
        <v>856</v>
      </c>
      <c r="AT411" s="23" t="s">
        <v>143</v>
      </c>
      <c r="AU411" s="23" t="s">
        <v>83</v>
      </c>
      <c r="AY411" s="23" t="s">
        <v>140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23" t="s">
        <v>83</v>
      </c>
      <c r="BK411" s="211">
        <f>ROUND(I411*H411,0)</f>
        <v>0</v>
      </c>
      <c r="BL411" s="23" t="s">
        <v>856</v>
      </c>
      <c r="BM411" s="23" t="s">
        <v>857</v>
      </c>
    </row>
    <row r="412" spans="2:65" s="11" customFormat="1" ht="29.85" customHeight="1">
      <c r="B412" s="184"/>
      <c r="C412" s="185"/>
      <c r="D412" s="186" t="s">
        <v>72</v>
      </c>
      <c r="E412" s="198" t="s">
        <v>858</v>
      </c>
      <c r="F412" s="198" t="s">
        <v>859</v>
      </c>
      <c r="G412" s="185"/>
      <c r="H412" s="185"/>
      <c r="I412" s="188"/>
      <c r="J412" s="199">
        <f>BK412</f>
        <v>0</v>
      </c>
      <c r="K412" s="185"/>
      <c r="L412" s="190"/>
      <c r="M412" s="191"/>
      <c r="N412" s="192"/>
      <c r="O412" s="192"/>
      <c r="P412" s="193">
        <f>SUM(P413:P414)</f>
        <v>0</v>
      </c>
      <c r="Q412" s="192"/>
      <c r="R412" s="193">
        <f>SUM(R413:R414)</f>
        <v>0</v>
      </c>
      <c r="S412" s="192"/>
      <c r="T412" s="194">
        <f>SUM(T413:T414)</f>
        <v>0</v>
      </c>
      <c r="AR412" s="195" t="s">
        <v>168</v>
      </c>
      <c r="AT412" s="196" t="s">
        <v>72</v>
      </c>
      <c r="AU412" s="196" t="s">
        <v>10</v>
      </c>
      <c r="AY412" s="195" t="s">
        <v>140</v>
      </c>
      <c r="BK412" s="197">
        <f>SUM(BK413:BK414)</f>
        <v>0</v>
      </c>
    </row>
    <row r="413" spans="2:65" s="1" customFormat="1" ht="16.5" customHeight="1">
      <c r="B413" s="40"/>
      <c r="C413" s="200" t="s">
        <v>840</v>
      </c>
      <c r="D413" s="200" t="s">
        <v>143</v>
      </c>
      <c r="E413" s="201" t="s">
        <v>980</v>
      </c>
      <c r="F413" s="202" t="s">
        <v>859</v>
      </c>
      <c r="G413" s="203" t="s">
        <v>855</v>
      </c>
      <c r="H413" s="204">
        <v>1</v>
      </c>
      <c r="I413" s="205"/>
      <c r="J413" s="206">
        <f>ROUND(I413*H413,0)</f>
        <v>0</v>
      </c>
      <c r="K413" s="202" t="s">
        <v>22</v>
      </c>
      <c r="L413" s="60"/>
      <c r="M413" s="207" t="s">
        <v>22</v>
      </c>
      <c r="N413" s="208" t="s">
        <v>45</v>
      </c>
      <c r="O413" s="41"/>
      <c r="P413" s="209">
        <f>O413*H413</f>
        <v>0</v>
      </c>
      <c r="Q413" s="209">
        <v>0</v>
      </c>
      <c r="R413" s="209">
        <f>Q413*H413</f>
        <v>0</v>
      </c>
      <c r="S413" s="209">
        <v>0</v>
      </c>
      <c r="T413" s="210">
        <f>S413*H413</f>
        <v>0</v>
      </c>
      <c r="AR413" s="23" t="s">
        <v>856</v>
      </c>
      <c r="AT413" s="23" t="s">
        <v>143</v>
      </c>
      <c r="AU413" s="23" t="s">
        <v>83</v>
      </c>
      <c r="AY413" s="23" t="s">
        <v>140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23" t="s">
        <v>83</v>
      </c>
      <c r="BK413" s="211">
        <f>ROUND(I413*H413,0)</f>
        <v>0</v>
      </c>
      <c r="BL413" s="23" t="s">
        <v>856</v>
      </c>
      <c r="BM413" s="23" t="s">
        <v>981</v>
      </c>
    </row>
    <row r="414" spans="2:65" s="1" customFormat="1" ht="25.5" customHeight="1">
      <c r="B414" s="40"/>
      <c r="C414" s="200" t="s">
        <v>844</v>
      </c>
      <c r="D414" s="200" t="s">
        <v>143</v>
      </c>
      <c r="E414" s="201" t="s">
        <v>982</v>
      </c>
      <c r="F414" s="202" t="s">
        <v>865</v>
      </c>
      <c r="G414" s="203" t="s">
        <v>855</v>
      </c>
      <c r="H414" s="204">
        <v>1</v>
      </c>
      <c r="I414" s="205"/>
      <c r="J414" s="206">
        <f>ROUND(I414*H414,0)</f>
        <v>0</v>
      </c>
      <c r="K414" s="202" t="s">
        <v>22</v>
      </c>
      <c r="L414" s="60"/>
      <c r="M414" s="207" t="s">
        <v>22</v>
      </c>
      <c r="N414" s="244" t="s">
        <v>45</v>
      </c>
      <c r="O414" s="245"/>
      <c r="P414" s="246">
        <f>O414*H414</f>
        <v>0</v>
      </c>
      <c r="Q414" s="246">
        <v>0</v>
      </c>
      <c r="R414" s="246">
        <f>Q414*H414</f>
        <v>0</v>
      </c>
      <c r="S414" s="246">
        <v>0</v>
      </c>
      <c r="T414" s="247">
        <f>S414*H414</f>
        <v>0</v>
      </c>
      <c r="AR414" s="23" t="s">
        <v>856</v>
      </c>
      <c r="AT414" s="23" t="s">
        <v>143</v>
      </c>
      <c r="AU414" s="23" t="s">
        <v>83</v>
      </c>
      <c r="AY414" s="23" t="s">
        <v>140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23" t="s">
        <v>83</v>
      </c>
      <c r="BK414" s="211">
        <f>ROUND(I414*H414,0)</f>
        <v>0</v>
      </c>
      <c r="BL414" s="23" t="s">
        <v>856</v>
      </c>
      <c r="BM414" s="23" t="s">
        <v>983</v>
      </c>
    </row>
    <row r="415" spans="2:65" s="1" customFormat="1" ht="6.95" customHeight="1">
      <c r="B415" s="55"/>
      <c r="C415" s="56"/>
      <c r="D415" s="56"/>
      <c r="E415" s="56"/>
      <c r="F415" s="56"/>
      <c r="G415" s="56"/>
      <c r="H415" s="56"/>
      <c r="I415" s="147"/>
      <c r="J415" s="56"/>
      <c r="K415" s="56"/>
      <c r="L415" s="60"/>
    </row>
  </sheetData>
  <sheetProtection algorithmName="SHA-512" hashValue="J7svFbTFu1sWuU0vcoLmmBWekUBz7dhRS1PQG2H2oEw2R32hZpeHsWOHBnL4io+bmLaJLzpZp7EoAmEnou7slA==" saltValue="BmhfpubFzYj5w5gZuXyG1iY78GAVQO4e5Sx9x1BmsTbnXF2jXjvOk2cvxKC7t8M/CIWHEASW2N2iU8mRgy4ikg==" spinCount="100000" sheet="1" objects="1" scenarios="1" formatColumns="0" formatRows="0" autoFilter="0"/>
  <autoFilter ref="C92:K414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94</v>
      </c>
      <c r="G1" s="378" t="s">
        <v>95</v>
      </c>
      <c r="H1" s="378"/>
      <c r="I1" s="123"/>
      <c r="J1" s="122" t="s">
        <v>96</v>
      </c>
      <c r="K1" s="121" t="s">
        <v>97</v>
      </c>
      <c r="L1" s="122" t="s">
        <v>98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10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2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Zateplení panelových domů č.p. 1158 a 1159, ul. Kaštanová, Sušice II</v>
      </c>
      <c r="F7" s="371"/>
      <c r="G7" s="371"/>
      <c r="H7" s="371"/>
      <c r="I7" s="125"/>
      <c r="J7" s="28"/>
      <c r="K7" s="30"/>
    </row>
    <row r="8" spans="1:70">
      <c r="B8" s="27"/>
      <c r="C8" s="28"/>
      <c r="D8" s="36" t="s">
        <v>100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0" t="s">
        <v>975</v>
      </c>
      <c r="F9" s="373"/>
      <c r="G9" s="373"/>
      <c r="H9" s="373"/>
      <c r="I9" s="126"/>
      <c r="J9" s="41"/>
      <c r="K9" s="44"/>
    </row>
    <row r="10" spans="1:70" s="1" customFormat="1">
      <c r="B10" s="40"/>
      <c r="C10" s="41"/>
      <c r="D10" s="36" t="s">
        <v>867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2" t="s">
        <v>984</v>
      </c>
      <c r="F11" s="373"/>
      <c r="G11" s="373"/>
      <c r="H11" s="373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21</v>
      </c>
      <c r="E13" s="41"/>
      <c r="F13" s="34" t="s">
        <v>22</v>
      </c>
      <c r="G13" s="41"/>
      <c r="H13" s="41"/>
      <c r="I13" s="127" t="s">
        <v>23</v>
      </c>
      <c r="J13" s="34" t="s">
        <v>22</v>
      </c>
      <c r="K13" s="44"/>
    </row>
    <row r="14" spans="1:70" s="1" customFormat="1" ht="14.45" customHeight="1">
      <c r="B14" s="40"/>
      <c r="C14" s="41"/>
      <c r="D14" s="36" t="s">
        <v>24</v>
      </c>
      <c r="E14" s="41"/>
      <c r="F14" s="34" t="s">
        <v>25</v>
      </c>
      <c r="G14" s="41"/>
      <c r="H14" s="41"/>
      <c r="I14" s="127" t="s">
        <v>26</v>
      </c>
      <c r="J14" s="128" t="str">
        <f>'Rekapitulace stavby'!AN8</f>
        <v>10. 11. 2018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28</v>
      </c>
      <c r="E16" s="41"/>
      <c r="F16" s="41"/>
      <c r="G16" s="41"/>
      <c r="H16" s="41"/>
      <c r="I16" s="127" t="s">
        <v>29</v>
      </c>
      <c r="J16" s="34" t="s">
        <v>22</v>
      </c>
      <c r="K16" s="44"/>
    </row>
    <row r="17" spans="2:11" s="1" customFormat="1" ht="18" customHeight="1">
      <c r="B17" s="40"/>
      <c r="C17" s="41"/>
      <c r="D17" s="41"/>
      <c r="E17" s="34" t="s">
        <v>30</v>
      </c>
      <c r="F17" s="41"/>
      <c r="G17" s="41"/>
      <c r="H17" s="41"/>
      <c r="I17" s="127" t="s">
        <v>31</v>
      </c>
      <c r="J17" s="34" t="s">
        <v>22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32</v>
      </c>
      <c r="E19" s="41"/>
      <c r="F19" s="41"/>
      <c r="G19" s="41"/>
      <c r="H19" s="41"/>
      <c r="I19" s="127" t="s">
        <v>29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31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34</v>
      </c>
      <c r="E22" s="41"/>
      <c r="F22" s="41"/>
      <c r="G22" s="41"/>
      <c r="H22" s="41"/>
      <c r="I22" s="127" t="s">
        <v>29</v>
      </c>
      <c r="J22" s="34" t="s">
        <v>22</v>
      </c>
      <c r="K22" s="44"/>
    </row>
    <row r="23" spans="2:11" s="1" customFormat="1" ht="18" customHeight="1">
      <c r="B23" s="40"/>
      <c r="C23" s="41"/>
      <c r="D23" s="41"/>
      <c r="E23" s="34" t="s">
        <v>35</v>
      </c>
      <c r="F23" s="41"/>
      <c r="G23" s="41"/>
      <c r="H23" s="41"/>
      <c r="I23" s="127" t="s">
        <v>31</v>
      </c>
      <c r="J23" s="34" t="s">
        <v>22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37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49" t="s">
        <v>38</v>
      </c>
      <c r="F26" s="349"/>
      <c r="G26" s="349"/>
      <c r="H26" s="349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39</v>
      </c>
      <c r="E29" s="41"/>
      <c r="F29" s="41"/>
      <c r="G29" s="41"/>
      <c r="H29" s="41"/>
      <c r="I29" s="126"/>
      <c r="J29" s="136">
        <f>ROUND(J87,0)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41</v>
      </c>
      <c r="G31" s="41"/>
      <c r="H31" s="41"/>
      <c r="I31" s="137" t="s">
        <v>40</v>
      </c>
      <c r="J31" s="45" t="s">
        <v>42</v>
      </c>
      <c r="K31" s="44"/>
    </row>
    <row r="32" spans="2:11" s="1" customFormat="1" ht="14.45" customHeight="1">
      <c r="B32" s="40"/>
      <c r="C32" s="41"/>
      <c r="D32" s="48" t="s">
        <v>43</v>
      </c>
      <c r="E32" s="48" t="s">
        <v>44</v>
      </c>
      <c r="F32" s="138">
        <f>ROUND(SUM(BE87:BE123), 0)</f>
        <v>0</v>
      </c>
      <c r="G32" s="41"/>
      <c r="H32" s="41"/>
      <c r="I32" s="139">
        <v>0.21</v>
      </c>
      <c r="J32" s="138">
        <f>ROUND(ROUND((SUM(BE87:BE123)), 0)*I32, 0)</f>
        <v>0</v>
      </c>
      <c r="K32" s="44"/>
    </row>
    <row r="33" spans="2:11" s="1" customFormat="1" ht="14.45" customHeight="1">
      <c r="B33" s="40"/>
      <c r="C33" s="41"/>
      <c r="D33" s="41"/>
      <c r="E33" s="48" t="s">
        <v>45</v>
      </c>
      <c r="F33" s="138">
        <f>ROUND(SUM(BF87:BF123), 0)</f>
        <v>0</v>
      </c>
      <c r="G33" s="41"/>
      <c r="H33" s="41"/>
      <c r="I33" s="139">
        <v>0.15</v>
      </c>
      <c r="J33" s="138">
        <f>ROUND(ROUND((SUM(BF87:BF123)), 0)*I33, 0)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38">
        <f>ROUND(SUM(BG87:BG123), 0)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47</v>
      </c>
      <c r="F35" s="138">
        <f>ROUND(SUM(BH87:BH123), 0)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48</v>
      </c>
      <c r="F36" s="138">
        <f>ROUND(SUM(BI87:BI123), 0)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49</v>
      </c>
      <c r="E38" s="78"/>
      <c r="F38" s="78"/>
      <c r="G38" s="142" t="s">
        <v>50</v>
      </c>
      <c r="H38" s="143" t="s">
        <v>51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102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19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0" t="str">
        <f>E7</f>
        <v>Zateplení panelových domů č.p. 1158 a 1159, ul. Kaštanová, Sušice II</v>
      </c>
      <c r="F47" s="371"/>
      <c r="G47" s="371"/>
      <c r="H47" s="371"/>
      <c r="I47" s="126"/>
      <c r="J47" s="41"/>
      <c r="K47" s="44"/>
    </row>
    <row r="48" spans="2:11">
      <c r="B48" s="27"/>
      <c r="C48" s="36" t="s">
        <v>100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0" t="s">
        <v>975</v>
      </c>
      <c r="F49" s="373"/>
      <c r="G49" s="373"/>
      <c r="H49" s="373"/>
      <c r="I49" s="126"/>
      <c r="J49" s="41"/>
      <c r="K49" s="44"/>
    </row>
    <row r="50" spans="2:47" s="1" customFormat="1" ht="14.45" customHeight="1">
      <c r="B50" s="40"/>
      <c r="C50" s="36" t="s">
        <v>867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2" t="str">
        <f>E11</f>
        <v>021 - Panelový dům č.p. 1159 - elektroinstalace</v>
      </c>
      <c r="F51" s="373"/>
      <c r="G51" s="373"/>
      <c r="H51" s="373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24</v>
      </c>
      <c r="D53" s="41"/>
      <c r="E53" s="41"/>
      <c r="F53" s="34" t="str">
        <f>F14</f>
        <v>Sušice</v>
      </c>
      <c r="G53" s="41"/>
      <c r="H53" s="41"/>
      <c r="I53" s="127" t="s">
        <v>26</v>
      </c>
      <c r="J53" s="128" t="str">
        <f>IF(J14="","",J14)</f>
        <v>10. 11. 2018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28</v>
      </c>
      <c r="D55" s="41"/>
      <c r="E55" s="41"/>
      <c r="F55" s="34" t="str">
        <f>E17</f>
        <v>Město Sušice</v>
      </c>
      <c r="G55" s="41"/>
      <c r="H55" s="41"/>
      <c r="I55" s="127" t="s">
        <v>34</v>
      </c>
      <c r="J55" s="349" t="str">
        <f>E23</f>
        <v>Ing. Jan Prášek</v>
      </c>
      <c r="K55" s="44"/>
    </row>
    <row r="56" spans="2:47" s="1" customFormat="1" ht="14.45" customHeight="1">
      <c r="B56" s="40"/>
      <c r="C56" s="36" t="s">
        <v>32</v>
      </c>
      <c r="D56" s="41"/>
      <c r="E56" s="41"/>
      <c r="F56" s="34" t="str">
        <f>IF(E20="","",E20)</f>
        <v/>
      </c>
      <c r="G56" s="41"/>
      <c r="H56" s="41"/>
      <c r="I56" s="126"/>
      <c r="J56" s="374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103</v>
      </c>
      <c r="D58" s="140"/>
      <c r="E58" s="140"/>
      <c r="F58" s="140"/>
      <c r="G58" s="140"/>
      <c r="H58" s="140"/>
      <c r="I58" s="153"/>
      <c r="J58" s="154" t="s">
        <v>104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105</v>
      </c>
      <c r="D60" s="41"/>
      <c r="E60" s="41"/>
      <c r="F60" s="41"/>
      <c r="G60" s="41"/>
      <c r="H60" s="41"/>
      <c r="I60" s="126"/>
      <c r="J60" s="136">
        <f>J87</f>
        <v>0</v>
      </c>
      <c r="K60" s="44"/>
      <c r="AU60" s="23" t="s">
        <v>106</v>
      </c>
    </row>
    <row r="61" spans="2:47" s="8" customFormat="1" ht="24.95" customHeight="1">
      <c r="B61" s="157"/>
      <c r="C61" s="158"/>
      <c r="D61" s="159" t="s">
        <v>869</v>
      </c>
      <c r="E61" s="160"/>
      <c r="F61" s="160"/>
      <c r="G61" s="160"/>
      <c r="H61" s="160"/>
      <c r="I61" s="161"/>
      <c r="J61" s="162">
        <f>J88</f>
        <v>0</v>
      </c>
      <c r="K61" s="163"/>
    </row>
    <row r="62" spans="2:47" s="8" customFormat="1" ht="24.95" customHeight="1">
      <c r="B62" s="157"/>
      <c r="C62" s="158"/>
      <c r="D62" s="159" t="s">
        <v>870</v>
      </c>
      <c r="E62" s="160"/>
      <c r="F62" s="160"/>
      <c r="G62" s="160"/>
      <c r="H62" s="160"/>
      <c r="I62" s="161"/>
      <c r="J62" s="162">
        <f>J91</f>
        <v>0</v>
      </c>
      <c r="K62" s="163"/>
    </row>
    <row r="63" spans="2:47" s="8" customFormat="1" ht="24.95" customHeight="1">
      <c r="B63" s="157"/>
      <c r="C63" s="158"/>
      <c r="D63" s="159" t="s">
        <v>871</v>
      </c>
      <c r="E63" s="160"/>
      <c r="F63" s="160"/>
      <c r="G63" s="160"/>
      <c r="H63" s="160"/>
      <c r="I63" s="161"/>
      <c r="J63" s="162">
        <f>J97</f>
        <v>0</v>
      </c>
      <c r="K63" s="163"/>
    </row>
    <row r="64" spans="2:47" s="8" customFormat="1" ht="24.95" customHeight="1">
      <c r="B64" s="157"/>
      <c r="C64" s="158"/>
      <c r="D64" s="159" t="s">
        <v>872</v>
      </c>
      <c r="E64" s="160"/>
      <c r="F64" s="160"/>
      <c r="G64" s="160"/>
      <c r="H64" s="160"/>
      <c r="I64" s="161"/>
      <c r="J64" s="162">
        <f>J101</f>
        <v>0</v>
      </c>
      <c r="K64" s="163"/>
    </row>
    <row r="65" spans="2:12" s="8" customFormat="1" ht="24.95" customHeight="1">
      <c r="B65" s="157"/>
      <c r="C65" s="158"/>
      <c r="D65" s="159" t="s">
        <v>873</v>
      </c>
      <c r="E65" s="160"/>
      <c r="F65" s="160"/>
      <c r="G65" s="160"/>
      <c r="H65" s="160"/>
      <c r="I65" s="161"/>
      <c r="J65" s="162">
        <f>J119</f>
        <v>0</v>
      </c>
      <c r="K65" s="163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6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47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60"/>
    </row>
    <row r="72" spans="2:12" s="1" customFormat="1" ht="36.950000000000003" customHeight="1">
      <c r="B72" s="40"/>
      <c r="C72" s="61" t="s">
        <v>124</v>
      </c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4.45" customHeight="1">
      <c r="B74" s="40"/>
      <c r="C74" s="64" t="s">
        <v>19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6.5" customHeight="1">
      <c r="B75" s="40"/>
      <c r="C75" s="62"/>
      <c r="D75" s="62"/>
      <c r="E75" s="375" t="str">
        <f>E7</f>
        <v>Zateplení panelových domů č.p. 1158 a 1159, ul. Kaštanová, Sušice II</v>
      </c>
      <c r="F75" s="376"/>
      <c r="G75" s="376"/>
      <c r="H75" s="376"/>
      <c r="I75" s="171"/>
      <c r="J75" s="62"/>
      <c r="K75" s="62"/>
      <c r="L75" s="60"/>
    </row>
    <row r="76" spans="2:12">
      <c r="B76" s="27"/>
      <c r="C76" s="64" t="s">
        <v>100</v>
      </c>
      <c r="D76" s="248"/>
      <c r="E76" s="248"/>
      <c r="F76" s="248"/>
      <c r="G76" s="248"/>
      <c r="H76" s="248"/>
      <c r="J76" s="248"/>
      <c r="K76" s="248"/>
      <c r="L76" s="249"/>
    </row>
    <row r="77" spans="2:12" s="1" customFormat="1" ht="16.5" customHeight="1">
      <c r="B77" s="40"/>
      <c r="C77" s="62"/>
      <c r="D77" s="62"/>
      <c r="E77" s="375" t="s">
        <v>975</v>
      </c>
      <c r="F77" s="377"/>
      <c r="G77" s="377"/>
      <c r="H77" s="377"/>
      <c r="I77" s="171"/>
      <c r="J77" s="62"/>
      <c r="K77" s="62"/>
      <c r="L77" s="60"/>
    </row>
    <row r="78" spans="2:12" s="1" customFormat="1" ht="14.45" customHeight="1">
      <c r="B78" s="40"/>
      <c r="C78" s="64" t="s">
        <v>867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7.25" customHeight="1">
      <c r="B79" s="40"/>
      <c r="C79" s="62"/>
      <c r="D79" s="62"/>
      <c r="E79" s="357" t="str">
        <f>E11</f>
        <v>021 - Panelový dům č.p. 1159 - elektroinstalace</v>
      </c>
      <c r="F79" s="377"/>
      <c r="G79" s="377"/>
      <c r="H79" s="377"/>
      <c r="I79" s="171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8" customHeight="1">
      <c r="B81" s="40"/>
      <c r="C81" s="64" t="s">
        <v>24</v>
      </c>
      <c r="D81" s="62"/>
      <c r="E81" s="62"/>
      <c r="F81" s="172" t="str">
        <f>F14</f>
        <v>Sušice</v>
      </c>
      <c r="G81" s="62"/>
      <c r="H81" s="62"/>
      <c r="I81" s="173" t="s">
        <v>26</v>
      </c>
      <c r="J81" s="72" t="str">
        <f>IF(J14="","",J14)</f>
        <v>10. 11. 2018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>
      <c r="B83" s="40"/>
      <c r="C83" s="64" t="s">
        <v>28</v>
      </c>
      <c r="D83" s="62"/>
      <c r="E83" s="62"/>
      <c r="F83" s="172" t="str">
        <f>E17</f>
        <v>Město Sušice</v>
      </c>
      <c r="G83" s="62"/>
      <c r="H83" s="62"/>
      <c r="I83" s="173" t="s">
        <v>34</v>
      </c>
      <c r="J83" s="172" t="str">
        <f>E23</f>
        <v>Ing. Jan Prášek</v>
      </c>
      <c r="K83" s="62"/>
      <c r="L83" s="60"/>
    </row>
    <row r="84" spans="2:65" s="1" customFormat="1" ht="14.45" customHeight="1">
      <c r="B84" s="40"/>
      <c r="C84" s="64" t="s">
        <v>32</v>
      </c>
      <c r="D84" s="62"/>
      <c r="E84" s="62"/>
      <c r="F84" s="172" t="str">
        <f>IF(E20="","",E20)</f>
        <v/>
      </c>
      <c r="G84" s="62"/>
      <c r="H84" s="62"/>
      <c r="I84" s="171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0" customFormat="1" ht="29.25" customHeight="1">
      <c r="B86" s="174"/>
      <c r="C86" s="175" t="s">
        <v>125</v>
      </c>
      <c r="D86" s="176" t="s">
        <v>58</v>
      </c>
      <c r="E86" s="176" t="s">
        <v>54</v>
      </c>
      <c r="F86" s="176" t="s">
        <v>126</v>
      </c>
      <c r="G86" s="176" t="s">
        <v>127</v>
      </c>
      <c r="H86" s="176" t="s">
        <v>128</v>
      </c>
      <c r="I86" s="177" t="s">
        <v>129</v>
      </c>
      <c r="J86" s="176" t="s">
        <v>104</v>
      </c>
      <c r="K86" s="178" t="s">
        <v>130</v>
      </c>
      <c r="L86" s="179"/>
      <c r="M86" s="80" t="s">
        <v>131</v>
      </c>
      <c r="N86" s="81" t="s">
        <v>43</v>
      </c>
      <c r="O86" s="81" t="s">
        <v>132</v>
      </c>
      <c r="P86" s="81" t="s">
        <v>133</v>
      </c>
      <c r="Q86" s="81" t="s">
        <v>134</v>
      </c>
      <c r="R86" s="81" t="s">
        <v>135</v>
      </c>
      <c r="S86" s="81" t="s">
        <v>136</v>
      </c>
      <c r="T86" s="82" t="s">
        <v>137</v>
      </c>
    </row>
    <row r="87" spans="2:65" s="1" customFormat="1" ht="29.25" customHeight="1">
      <c r="B87" s="40"/>
      <c r="C87" s="86" t="s">
        <v>105</v>
      </c>
      <c r="D87" s="62"/>
      <c r="E87" s="62"/>
      <c r="F87" s="62"/>
      <c r="G87" s="62"/>
      <c r="H87" s="62"/>
      <c r="I87" s="171"/>
      <c r="J87" s="180">
        <f>BK87</f>
        <v>0</v>
      </c>
      <c r="K87" s="62"/>
      <c r="L87" s="60"/>
      <c r="M87" s="83"/>
      <c r="N87" s="84"/>
      <c r="O87" s="84"/>
      <c r="P87" s="181">
        <f>P88+P91+P97+P101+P119</f>
        <v>0</v>
      </c>
      <c r="Q87" s="84"/>
      <c r="R87" s="181">
        <f>R88+R91+R97+R101+R119</f>
        <v>0</v>
      </c>
      <c r="S87" s="84"/>
      <c r="T87" s="182">
        <f>T88+T91+T97+T101+T119</f>
        <v>0</v>
      </c>
      <c r="AT87" s="23" t="s">
        <v>72</v>
      </c>
      <c r="AU87" s="23" t="s">
        <v>106</v>
      </c>
      <c r="BK87" s="183">
        <f>BK88+BK91+BK97+BK101+BK119</f>
        <v>0</v>
      </c>
    </row>
    <row r="88" spans="2:65" s="11" customFormat="1" ht="37.35" customHeight="1">
      <c r="B88" s="184"/>
      <c r="C88" s="185"/>
      <c r="D88" s="186" t="s">
        <v>72</v>
      </c>
      <c r="E88" s="187" t="s">
        <v>874</v>
      </c>
      <c r="F88" s="187" t="s">
        <v>875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SUM(P89:P90)</f>
        <v>0</v>
      </c>
      <c r="Q88" s="192"/>
      <c r="R88" s="193">
        <f>SUM(R89:R90)</f>
        <v>0</v>
      </c>
      <c r="S88" s="192"/>
      <c r="T88" s="194">
        <f>SUM(T89:T90)</f>
        <v>0</v>
      </c>
      <c r="AR88" s="195" t="s">
        <v>10</v>
      </c>
      <c r="AT88" s="196" t="s">
        <v>72</v>
      </c>
      <c r="AU88" s="196" t="s">
        <v>73</v>
      </c>
      <c r="AY88" s="195" t="s">
        <v>140</v>
      </c>
      <c r="BK88" s="197">
        <f>SUM(BK89:BK90)</f>
        <v>0</v>
      </c>
    </row>
    <row r="89" spans="2:65" s="1" customFormat="1" ht="16.5" customHeight="1">
      <c r="B89" s="40"/>
      <c r="C89" s="224" t="s">
        <v>10</v>
      </c>
      <c r="D89" s="224" t="s">
        <v>190</v>
      </c>
      <c r="E89" s="225" t="s">
        <v>876</v>
      </c>
      <c r="F89" s="226" t="s">
        <v>877</v>
      </c>
      <c r="G89" s="227" t="s">
        <v>655</v>
      </c>
      <c r="H89" s="228">
        <v>1</v>
      </c>
      <c r="I89" s="229"/>
      <c r="J89" s="230">
        <f>ROUND(I89*H89,0)</f>
        <v>0</v>
      </c>
      <c r="K89" s="226" t="s">
        <v>22</v>
      </c>
      <c r="L89" s="231"/>
      <c r="M89" s="232" t="s">
        <v>22</v>
      </c>
      <c r="N89" s="233" t="s">
        <v>45</v>
      </c>
      <c r="O89" s="4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23" t="s">
        <v>183</v>
      </c>
      <c r="AT89" s="23" t="s">
        <v>190</v>
      </c>
      <c r="AU89" s="23" t="s">
        <v>10</v>
      </c>
      <c r="AY89" s="23" t="s">
        <v>140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3" t="s">
        <v>83</v>
      </c>
      <c r="BK89" s="211">
        <f>ROUND(I89*H89,0)</f>
        <v>0</v>
      </c>
      <c r="BL89" s="23" t="s">
        <v>148</v>
      </c>
      <c r="BM89" s="23" t="s">
        <v>985</v>
      </c>
    </row>
    <row r="90" spans="2:65" s="1" customFormat="1" ht="16.5" customHeight="1">
      <c r="B90" s="40"/>
      <c r="C90" s="200" t="s">
        <v>83</v>
      </c>
      <c r="D90" s="200" t="s">
        <v>143</v>
      </c>
      <c r="E90" s="201" t="s">
        <v>879</v>
      </c>
      <c r="F90" s="202" t="s">
        <v>880</v>
      </c>
      <c r="G90" s="203" t="s">
        <v>855</v>
      </c>
      <c r="H90" s="204">
        <v>1</v>
      </c>
      <c r="I90" s="205"/>
      <c r="J90" s="206">
        <f>ROUND(I90*H90,0)</f>
        <v>0</v>
      </c>
      <c r="K90" s="202" t="s">
        <v>22</v>
      </c>
      <c r="L90" s="60"/>
      <c r="M90" s="207" t="s">
        <v>22</v>
      </c>
      <c r="N90" s="208" t="s">
        <v>45</v>
      </c>
      <c r="O90" s="4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AR90" s="23" t="s">
        <v>148</v>
      </c>
      <c r="AT90" s="23" t="s">
        <v>143</v>
      </c>
      <c r="AU90" s="23" t="s">
        <v>10</v>
      </c>
      <c r="AY90" s="23" t="s">
        <v>140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3" t="s">
        <v>83</v>
      </c>
      <c r="BK90" s="211">
        <f>ROUND(I90*H90,0)</f>
        <v>0</v>
      </c>
      <c r="BL90" s="23" t="s">
        <v>148</v>
      </c>
      <c r="BM90" s="23" t="s">
        <v>986</v>
      </c>
    </row>
    <row r="91" spans="2:65" s="11" customFormat="1" ht="37.35" customHeight="1">
      <c r="B91" s="184"/>
      <c r="C91" s="185"/>
      <c r="D91" s="186" t="s">
        <v>72</v>
      </c>
      <c r="E91" s="187" t="s">
        <v>882</v>
      </c>
      <c r="F91" s="187" t="s">
        <v>883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SUM(P92:P96)</f>
        <v>0</v>
      </c>
      <c r="Q91" s="192"/>
      <c r="R91" s="193">
        <f>SUM(R92:R96)</f>
        <v>0</v>
      </c>
      <c r="S91" s="192"/>
      <c r="T91" s="194">
        <f>SUM(T92:T96)</f>
        <v>0</v>
      </c>
      <c r="AR91" s="195" t="s">
        <v>10</v>
      </c>
      <c r="AT91" s="196" t="s">
        <v>72</v>
      </c>
      <c r="AU91" s="196" t="s">
        <v>73</v>
      </c>
      <c r="AY91" s="195" t="s">
        <v>140</v>
      </c>
      <c r="BK91" s="197">
        <f>SUM(BK92:BK96)</f>
        <v>0</v>
      </c>
    </row>
    <row r="92" spans="2:65" s="1" customFormat="1" ht="16.5" customHeight="1">
      <c r="B92" s="40"/>
      <c r="C92" s="224" t="s">
        <v>141</v>
      </c>
      <c r="D92" s="224" t="s">
        <v>190</v>
      </c>
      <c r="E92" s="225" t="s">
        <v>884</v>
      </c>
      <c r="F92" s="226" t="s">
        <v>885</v>
      </c>
      <c r="G92" s="227" t="s">
        <v>655</v>
      </c>
      <c r="H92" s="228">
        <v>1</v>
      </c>
      <c r="I92" s="229"/>
      <c r="J92" s="230">
        <f>ROUND(I92*H92,0)</f>
        <v>0</v>
      </c>
      <c r="K92" s="226" t="s">
        <v>22</v>
      </c>
      <c r="L92" s="231"/>
      <c r="M92" s="232" t="s">
        <v>22</v>
      </c>
      <c r="N92" s="233" t="s">
        <v>45</v>
      </c>
      <c r="O92" s="41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3" t="s">
        <v>183</v>
      </c>
      <c r="AT92" s="23" t="s">
        <v>190</v>
      </c>
      <c r="AU92" s="23" t="s">
        <v>10</v>
      </c>
      <c r="AY92" s="23" t="s">
        <v>140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3" t="s">
        <v>83</v>
      </c>
      <c r="BK92" s="211">
        <f>ROUND(I92*H92,0)</f>
        <v>0</v>
      </c>
      <c r="BL92" s="23" t="s">
        <v>148</v>
      </c>
      <c r="BM92" s="23" t="s">
        <v>987</v>
      </c>
    </row>
    <row r="93" spans="2:65" s="1" customFormat="1" ht="16.5" customHeight="1">
      <c r="B93" s="40"/>
      <c r="C93" s="224" t="s">
        <v>148</v>
      </c>
      <c r="D93" s="224" t="s">
        <v>190</v>
      </c>
      <c r="E93" s="225" t="s">
        <v>887</v>
      </c>
      <c r="F93" s="226" t="s">
        <v>888</v>
      </c>
      <c r="G93" s="227" t="s">
        <v>655</v>
      </c>
      <c r="H93" s="228">
        <v>1</v>
      </c>
      <c r="I93" s="229"/>
      <c r="J93" s="230">
        <f>ROUND(I93*H93,0)</f>
        <v>0</v>
      </c>
      <c r="K93" s="226" t="s">
        <v>22</v>
      </c>
      <c r="L93" s="231"/>
      <c r="M93" s="232" t="s">
        <v>22</v>
      </c>
      <c r="N93" s="233" t="s">
        <v>45</v>
      </c>
      <c r="O93" s="41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23" t="s">
        <v>183</v>
      </c>
      <c r="AT93" s="23" t="s">
        <v>190</v>
      </c>
      <c r="AU93" s="23" t="s">
        <v>10</v>
      </c>
      <c r="AY93" s="23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3" t="s">
        <v>83</v>
      </c>
      <c r="BK93" s="211">
        <f>ROUND(I93*H93,0)</f>
        <v>0</v>
      </c>
      <c r="BL93" s="23" t="s">
        <v>148</v>
      </c>
      <c r="BM93" s="23" t="s">
        <v>988</v>
      </c>
    </row>
    <row r="94" spans="2:65" s="1" customFormat="1" ht="16.5" customHeight="1">
      <c r="B94" s="40"/>
      <c r="C94" s="224" t="s">
        <v>168</v>
      </c>
      <c r="D94" s="224" t="s">
        <v>190</v>
      </c>
      <c r="E94" s="225" t="s">
        <v>890</v>
      </c>
      <c r="F94" s="226" t="s">
        <v>891</v>
      </c>
      <c r="G94" s="227" t="s">
        <v>655</v>
      </c>
      <c r="H94" s="228">
        <v>1</v>
      </c>
      <c r="I94" s="229"/>
      <c r="J94" s="230">
        <f>ROUND(I94*H94,0)</f>
        <v>0</v>
      </c>
      <c r="K94" s="226" t="s">
        <v>22</v>
      </c>
      <c r="L94" s="231"/>
      <c r="M94" s="232" t="s">
        <v>22</v>
      </c>
      <c r="N94" s="233" t="s">
        <v>45</v>
      </c>
      <c r="O94" s="41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23" t="s">
        <v>183</v>
      </c>
      <c r="AT94" s="23" t="s">
        <v>190</v>
      </c>
      <c r="AU94" s="23" t="s">
        <v>10</v>
      </c>
      <c r="AY94" s="23" t="s">
        <v>140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3" t="s">
        <v>83</v>
      </c>
      <c r="BK94" s="211">
        <f>ROUND(I94*H94,0)</f>
        <v>0</v>
      </c>
      <c r="BL94" s="23" t="s">
        <v>148</v>
      </c>
      <c r="BM94" s="23" t="s">
        <v>989</v>
      </c>
    </row>
    <row r="95" spans="2:65" s="1" customFormat="1" ht="16.5" customHeight="1">
      <c r="B95" s="40"/>
      <c r="C95" s="224" t="s">
        <v>157</v>
      </c>
      <c r="D95" s="224" t="s">
        <v>190</v>
      </c>
      <c r="E95" s="225" t="s">
        <v>893</v>
      </c>
      <c r="F95" s="226" t="s">
        <v>894</v>
      </c>
      <c r="G95" s="227" t="s">
        <v>154</v>
      </c>
      <c r="H95" s="228">
        <v>11</v>
      </c>
      <c r="I95" s="229"/>
      <c r="J95" s="230">
        <f>ROUND(I95*H95,0)</f>
        <v>0</v>
      </c>
      <c r="K95" s="226" t="s">
        <v>22</v>
      </c>
      <c r="L95" s="231"/>
      <c r="M95" s="232" t="s">
        <v>22</v>
      </c>
      <c r="N95" s="233" t="s">
        <v>45</v>
      </c>
      <c r="O95" s="41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3" t="s">
        <v>183</v>
      </c>
      <c r="AT95" s="23" t="s">
        <v>190</v>
      </c>
      <c r="AU95" s="23" t="s">
        <v>10</v>
      </c>
      <c r="AY95" s="23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3" t="s">
        <v>83</v>
      </c>
      <c r="BK95" s="211">
        <f>ROUND(I95*H95,0)</f>
        <v>0</v>
      </c>
      <c r="BL95" s="23" t="s">
        <v>148</v>
      </c>
      <c r="BM95" s="23" t="s">
        <v>990</v>
      </c>
    </row>
    <row r="96" spans="2:65" s="1" customFormat="1" ht="16.5" customHeight="1">
      <c r="B96" s="40"/>
      <c r="C96" s="200" t="s">
        <v>178</v>
      </c>
      <c r="D96" s="200" t="s">
        <v>143</v>
      </c>
      <c r="E96" s="201" t="s">
        <v>896</v>
      </c>
      <c r="F96" s="202" t="s">
        <v>897</v>
      </c>
      <c r="G96" s="203" t="s">
        <v>855</v>
      </c>
      <c r="H96" s="204">
        <v>1</v>
      </c>
      <c r="I96" s="205"/>
      <c r="J96" s="206">
        <f>ROUND(I96*H96,0)</f>
        <v>0</v>
      </c>
      <c r="K96" s="202" t="s">
        <v>22</v>
      </c>
      <c r="L96" s="60"/>
      <c r="M96" s="207" t="s">
        <v>22</v>
      </c>
      <c r="N96" s="208" t="s">
        <v>45</v>
      </c>
      <c r="O96" s="41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23" t="s">
        <v>148</v>
      </c>
      <c r="AT96" s="23" t="s">
        <v>143</v>
      </c>
      <c r="AU96" s="23" t="s">
        <v>10</v>
      </c>
      <c r="AY96" s="23" t="s">
        <v>140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3" t="s">
        <v>83</v>
      </c>
      <c r="BK96" s="211">
        <f>ROUND(I96*H96,0)</f>
        <v>0</v>
      </c>
      <c r="BL96" s="23" t="s">
        <v>148</v>
      </c>
      <c r="BM96" s="23" t="s">
        <v>991</v>
      </c>
    </row>
    <row r="97" spans="2:65" s="11" customFormat="1" ht="37.35" customHeight="1">
      <c r="B97" s="184"/>
      <c r="C97" s="185"/>
      <c r="D97" s="186" t="s">
        <v>72</v>
      </c>
      <c r="E97" s="187" t="s">
        <v>899</v>
      </c>
      <c r="F97" s="187" t="s">
        <v>900</v>
      </c>
      <c r="G97" s="185"/>
      <c r="H97" s="185"/>
      <c r="I97" s="188"/>
      <c r="J97" s="189">
        <f>BK97</f>
        <v>0</v>
      </c>
      <c r="K97" s="185"/>
      <c r="L97" s="190"/>
      <c r="M97" s="191"/>
      <c r="N97" s="192"/>
      <c r="O97" s="192"/>
      <c r="P97" s="193">
        <f>SUM(P98:P100)</f>
        <v>0</v>
      </c>
      <c r="Q97" s="192"/>
      <c r="R97" s="193">
        <f>SUM(R98:R100)</f>
        <v>0</v>
      </c>
      <c r="S97" s="192"/>
      <c r="T97" s="194">
        <f>SUM(T98:T100)</f>
        <v>0</v>
      </c>
      <c r="AR97" s="195" t="s">
        <v>10</v>
      </c>
      <c r="AT97" s="196" t="s">
        <v>72</v>
      </c>
      <c r="AU97" s="196" t="s">
        <v>73</v>
      </c>
      <c r="AY97" s="195" t="s">
        <v>140</v>
      </c>
      <c r="BK97" s="197">
        <f>SUM(BK98:BK100)</f>
        <v>0</v>
      </c>
    </row>
    <row r="98" spans="2:65" s="1" customFormat="1" ht="16.5" customHeight="1">
      <c r="B98" s="40"/>
      <c r="C98" s="224" t="s">
        <v>183</v>
      </c>
      <c r="D98" s="224" t="s">
        <v>190</v>
      </c>
      <c r="E98" s="225" t="s">
        <v>901</v>
      </c>
      <c r="F98" s="226" t="s">
        <v>902</v>
      </c>
      <c r="G98" s="227" t="s">
        <v>154</v>
      </c>
      <c r="H98" s="228">
        <v>5</v>
      </c>
      <c r="I98" s="229"/>
      <c r="J98" s="230">
        <f>ROUND(I98*H98,0)</f>
        <v>0</v>
      </c>
      <c r="K98" s="226" t="s">
        <v>22</v>
      </c>
      <c r="L98" s="231"/>
      <c r="M98" s="232" t="s">
        <v>22</v>
      </c>
      <c r="N98" s="233" t="s">
        <v>45</v>
      </c>
      <c r="O98" s="41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23" t="s">
        <v>183</v>
      </c>
      <c r="AT98" s="23" t="s">
        <v>190</v>
      </c>
      <c r="AU98" s="23" t="s">
        <v>10</v>
      </c>
      <c r="AY98" s="23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3" t="s">
        <v>83</v>
      </c>
      <c r="BK98" s="211">
        <f>ROUND(I98*H98,0)</f>
        <v>0</v>
      </c>
      <c r="BL98" s="23" t="s">
        <v>148</v>
      </c>
      <c r="BM98" s="23" t="s">
        <v>992</v>
      </c>
    </row>
    <row r="99" spans="2:65" s="1" customFormat="1" ht="16.5" customHeight="1">
      <c r="B99" s="40"/>
      <c r="C99" s="224" t="s">
        <v>189</v>
      </c>
      <c r="D99" s="224" t="s">
        <v>190</v>
      </c>
      <c r="E99" s="225" t="s">
        <v>904</v>
      </c>
      <c r="F99" s="226" t="s">
        <v>905</v>
      </c>
      <c r="G99" s="227" t="s">
        <v>154</v>
      </c>
      <c r="H99" s="228">
        <v>10</v>
      </c>
      <c r="I99" s="229"/>
      <c r="J99" s="230">
        <f>ROUND(I99*H99,0)</f>
        <v>0</v>
      </c>
      <c r="K99" s="226" t="s">
        <v>22</v>
      </c>
      <c r="L99" s="231"/>
      <c r="M99" s="232" t="s">
        <v>22</v>
      </c>
      <c r="N99" s="233" t="s">
        <v>45</v>
      </c>
      <c r="O99" s="41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3" t="s">
        <v>183</v>
      </c>
      <c r="AT99" s="23" t="s">
        <v>190</v>
      </c>
      <c r="AU99" s="23" t="s">
        <v>10</v>
      </c>
      <c r="AY99" s="23" t="s">
        <v>140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3" t="s">
        <v>83</v>
      </c>
      <c r="BK99" s="211">
        <f>ROUND(I99*H99,0)</f>
        <v>0</v>
      </c>
      <c r="BL99" s="23" t="s">
        <v>148</v>
      </c>
      <c r="BM99" s="23" t="s">
        <v>993</v>
      </c>
    </row>
    <row r="100" spans="2:65" s="1" customFormat="1" ht="16.5" customHeight="1">
      <c r="B100" s="40"/>
      <c r="C100" s="200" t="s">
        <v>195</v>
      </c>
      <c r="D100" s="200" t="s">
        <v>143</v>
      </c>
      <c r="E100" s="201" t="s">
        <v>907</v>
      </c>
      <c r="F100" s="202" t="s">
        <v>908</v>
      </c>
      <c r="G100" s="203" t="s">
        <v>855</v>
      </c>
      <c r="H100" s="204">
        <v>1</v>
      </c>
      <c r="I100" s="205"/>
      <c r="J100" s="206">
        <f>ROUND(I100*H100,0)</f>
        <v>0</v>
      </c>
      <c r="K100" s="202" t="s">
        <v>22</v>
      </c>
      <c r="L100" s="60"/>
      <c r="M100" s="207" t="s">
        <v>22</v>
      </c>
      <c r="N100" s="208" t="s">
        <v>45</v>
      </c>
      <c r="O100" s="41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AR100" s="23" t="s">
        <v>148</v>
      </c>
      <c r="AT100" s="23" t="s">
        <v>143</v>
      </c>
      <c r="AU100" s="23" t="s">
        <v>10</v>
      </c>
      <c r="AY100" s="23" t="s">
        <v>140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3" t="s">
        <v>83</v>
      </c>
      <c r="BK100" s="211">
        <f>ROUND(I100*H100,0)</f>
        <v>0</v>
      </c>
      <c r="BL100" s="23" t="s">
        <v>148</v>
      </c>
      <c r="BM100" s="23" t="s">
        <v>994</v>
      </c>
    </row>
    <row r="101" spans="2:65" s="11" customFormat="1" ht="37.35" customHeight="1">
      <c r="B101" s="184"/>
      <c r="C101" s="185"/>
      <c r="D101" s="186" t="s">
        <v>72</v>
      </c>
      <c r="E101" s="187" t="s">
        <v>910</v>
      </c>
      <c r="F101" s="187" t="s">
        <v>911</v>
      </c>
      <c r="G101" s="185"/>
      <c r="H101" s="185"/>
      <c r="I101" s="188"/>
      <c r="J101" s="189">
        <f>BK101</f>
        <v>0</v>
      </c>
      <c r="K101" s="185"/>
      <c r="L101" s="190"/>
      <c r="M101" s="191"/>
      <c r="N101" s="192"/>
      <c r="O101" s="192"/>
      <c r="P101" s="193">
        <f>SUM(P102:P118)</f>
        <v>0</v>
      </c>
      <c r="Q101" s="192"/>
      <c r="R101" s="193">
        <f>SUM(R102:R118)</f>
        <v>0</v>
      </c>
      <c r="S101" s="192"/>
      <c r="T101" s="194">
        <f>SUM(T102:T118)</f>
        <v>0</v>
      </c>
      <c r="AR101" s="195" t="s">
        <v>10</v>
      </c>
      <c r="AT101" s="196" t="s">
        <v>72</v>
      </c>
      <c r="AU101" s="196" t="s">
        <v>73</v>
      </c>
      <c r="AY101" s="195" t="s">
        <v>140</v>
      </c>
      <c r="BK101" s="197">
        <f>SUM(BK102:BK118)</f>
        <v>0</v>
      </c>
    </row>
    <row r="102" spans="2:65" s="1" customFormat="1" ht="16.5" customHeight="1">
      <c r="B102" s="40"/>
      <c r="C102" s="224" t="s">
        <v>199</v>
      </c>
      <c r="D102" s="224" t="s">
        <v>190</v>
      </c>
      <c r="E102" s="225" t="s">
        <v>912</v>
      </c>
      <c r="F102" s="226" t="s">
        <v>913</v>
      </c>
      <c r="G102" s="227" t="s">
        <v>855</v>
      </c>
      <c r="H102" s="228">
        <v>2</v>
      </c>
      <c r="I102" s="229"/>
      <c r="J102" s="230">
        <f t="shared" ref="J102:J118" si="0">ROUND(I102*H102,0)</f>
        <v>0</v>
      </c>
      <c r="K102" s="226" t="s">
        <v>22</v>
      </c>
      <c r="L102" s="231"/>
      <c r="M102" s="232" t="s">
        <v>22</v>
      </c>
      <c r="N102" s="233" t="s">
        <v>45</v>
      </c>
      <c r="O102" s="41"/>
      <c r="P102" s="209">
        <f t="shared" ref="P102:P118" si="1">O102*H102</f>
        <v>0</v>
      </c>
      <c r="Q102" s="209">
        <v>0</v>
      </c>
      <c r="R102" s="209">
        <f t="shared" ref="R102:R118" si="2">Q102*H102</f>
        <v>0</v>
      </c>
      <c r="S102" s="209">
        <v>0</v>
      </c>
      <c r="T102" s="210">
        <f t="shared" ref="T102:T118" si="3">S102*H102</f>
        <v>0</v>
      </c>
      <c r="AR102" s="23" t="s">
        <v>183</v>
      </c>
      <c r="AT102" s="23" t="s">
        <v>190</v>
      </c>
      <c r="AU102" s="23" t="s">
        <v>10</v>
      </c>
      <c r="AY102" s="23" t="s">
        <v>140</v>
      </c>
      <c r="BE102" s="211">
        <f t="shared" ref="BE102:BE118" si="4">IF(N102="základní",J102,0)</f>
        <v>0</v>
      </c>
      <c r="BF102" s="211">
        <f t="shared" ref="BF102:BF118" si="5">IF(N102="snížená",J102,0)</f>
        <v>0</v>
      </c>
      <c r="BG102" s="211">
        <f t="shared" ref="BG102:BG118" si="6">IF(N102="zákl. přenesená",J102,0)</f>
        <v>0</v>
      </c>
      <c r="BH102" s="211">
        <f t="shared" ref="BH102:BH118" si="7">IF(N102="sníž. přenesená",J102,0)</f>
        <v>0</v>
      </c>
      <c r="BI102" s="211">
        <f t="shared" ref="BI102:BI118" si="8">IF(N102="nulová",J102,0)</f>
        <v>0</v>
      </c>
      <c r="BJ102" s="23" t="s">
        <v>83</v>
      </c>
      <c r="BK102" s="211">
        <f t="shared" ref="BK102:BK118" si="9">ROUND(I102*H102,0)</f>
        <v>0</v>
      </c>
      <c r="BL102" s="23" t="s">
        <v>148</v>
      </c>
      <c r="BM102" s="23" t="s">
        <v>995</v>
      </c>
    </row>
    <row r="103" spans="2:65" s="1" customFormat="1" ht="16.5" customHeight="1">
      <c r="B103" s="40"/>
      <c r="C103" s="224" t="s">
        <v>203</v>
      </c>
      <c r="D103" s="224" t="s">
        <v>190</v>
      </c>
      <c r="E103" s="225" t="s">
        <v>915</v>
      </c>
      <c r="F103" s="226" t="s">
        <v>916</v>
      </c>
      <c r="G103" s="227" t="s">
        <v>655</v>
      </c>
      <c r="H103" s="228">
        <v>12</v>
      </c>
      <c r="I103" s="229"/>
      <c r="J103" s="230">
        <f t="shared" si="0"/>
        <v>0</v>
      </c>
      <c r="K103" s="226" t="s">
        <v>22</v>
      </c>
      <c r="L103" s="231"/>
      <c r="M103" s="232" t="s">
        <v>22</v>
      </c>
      <c r="N103" s="233" t="s">
        <v>45</v>
      </c>
      <c r="O103" s="41"/>
      <c r="P103" s="209">
        <f t="shared" si="1"/>
        <v>0</v>
      </c>
      <c r="Q103" s="209">
        <v>0</v>
      </c>
      <c r="R103" s="209">
        <f t="shared" si="2"/>
        <v>0</v>
      </c>
      <c r="S103" s="209">
        <v>0</v>
      </c>
      <c r="T103" s="210">
        <f t="shared" si="3"/>
        <v>0</v>
      </c>
      <c r="AR103" s="23" t="s">
        <v>183</v>
      </c>
      <c r="AT103" s="23" t="s">
        <v>190</v>
      </c>
      <c r="AU103" s="23" t="s">
        <v>10</v>
      </c>
      <c r="AY103" s="23" t="s">
        <v>140</v>
      </c>
      <c r="BE103" s="211">
        <f t="shared" si="4"/>
        <v>0</v>
      </c>
      <c r="BF103" s="211">
        <f t="shared" si="5"/>
        <v>0</v>
      </c>
      <c r="BG103" s="211">
        <f t="shared" si="6"/>
        <v>0</v>
      </c>
      <c r="BH103" s="211">
        <f t="shared" si="7"/>
        <v>0</v>
      </c>
      <c r="BI103" s="211">
        <f t="shared" si="8"/>
        <v>0</v>
      </c>
      <c r="BJ103" s="23" t="s">
        <v>83</v>
      </c>
      <c r="BK103" s="211">
        <f t="shared" si="9"/>
        <v>0</v>
      </c>
      <c r="BL103" s="23" t="s">
        <v>148</v>
      </c>
      <c r="BM103" s="23" t="s">
        <v>996</v>
      </c>
    </row>
    <row r="104" spans="2:65" s="1" customFormat="1" ht="16.5" customHeight="1">
      <c r="B104" s="40"/>
      <c r="C104" s="224" t="s">
        <v>207</v>
      </c>
      <c r="D104" s="224" t="s">
        <v>190</v>
      </c>
      <c r="E104" s="225" t="s">
        <v>918</v>
      </c>
      <c r="F104" s="226" t="s">
        <v>919</v>
      </c>
      <c r="G104" s="227" t="s">
        <v>655</v>
      </c>
      <c r="H104" s="228">
        <v>2</v>
      </c>
      <c r="I104" s="229"/>
      <c r="J104" s="230">
        <f t="shared" si="0"/>
        <v>0</v>
      </c>
      <c r="K104" s="226" t="s">
        <v>22</v>
      </c>
      <c r="L104" s="231"/>
      <c r="M104" s="232" t="s">
        <v>22</v>
      </c>
      <c r="N104" s="233" t="s">
        <v>45</v>
      </c>
      <c r="O104" s="41"/>
      <c r="P104" s="209">
        <f t="shared" si="1"/>
        <v>0</v>
      </c>
      <c r="Q104" s="209">
        <v>0</v>
      </c>
      <c r="R104" s="209">
        <f t="shared" si="2"/>
        <v>0</v>
      </c>
      <c r="S104" s="209">
        <v>0</v>
      </c>
      <c r="T104" s="210">
        <f t="shared" si="3"/>
        <v>0</v>
      </c>
      <c r="AR104" s="23" t="s">
        <v>183</v>
      </c>
      <c r="AT104" s="23" t="s">
        <v>190</v>
      </c>
      <c r="AU104" s="23" t="s">
        <v>10</v>
      </c>
      <c r="AY104" s="23" t="s">
        <v>140</v>
      </c>
      <c r="BE104" s="211">
        <f t="shared" si="4"/>
        <v>0</v>
      </c>
      <c r="BF104" s="211">
        <f t="shared" si="5"/>
        <v>0</v>
      </c>
      <c r="BG104" s="211">
        <f t="shared" si="6"/>
        <v>0</v>
      </c>
      <c r="BH104" s="211">
        <f t="shared" si="7"/>
        <v>0</v>
      </c>
      <c r="BI104" s="211">
        <f t="shared" si="8"/>
        <v>0</v>
      </c>
      <c r="BJ104" s="23" t="s">
        <v>83</v>
      </c>
      <c r="BK104" s="211">
        <f t="shared" si="9"/>
        <v>0</v>
      </c>
      <c r="BL104" s="23" t="s">
        <v>148</v>
      </c>
      <c r="BM104" s="23" t="s">
        <v>997</v>
      </c>
    </row>
    <row r="105" spans="2:65" s="1" customFormat="1" ht="16.5" customHeight="1">
      <c r="B105" s="40"/>
      <c r="C105" s="224" t="s">
        <v>213</v>
      </c>
      <c r="D105" s="224" t="s">
        <v>190</v>
      </c>
      <c r="E105" s="225" t="s">
        <v>921</v>
      </c>
      <c r="F105" s="226" t="s">
        <v>922</v>
      </c>
      <c r="G105" s="227" t="s">
        <v>154</v>
      </c>
      <c r="H105" s="228">
        <v>35</v>
      </c>
      <c r="I105" s="229"/>
      <c r="J105" s="230">
        <f t="shared" si="0"/>
        <v>0</v>
      </c>
      <c r="K105" s="226" t="s">
        <v>22</v>
      </c>
      <c r="L105" s="231"/>
      <c r="M105" s="232" t="s">
        <v>22</v>
      </c>
      <c r="N105" s="233" t="s">
        <v>45</v>
      </c>
      <c r="O105" s="41"/>
      <c r="P105" s="209">
        <f t="shared" si="1"/>
        <v>0</v>
      </c>
      <c r="Q105" s="209">
        <v>0</v>
      </c>
      <c r="R105" s="209">
        <f t="shared" si="2"/>
        <v>0</v>
      </c>
      <c r="S105" s="209">
        <v>0</v>
      </c>
      <c r="T105" s="210">
        <f t="shared" si="3"/>
        <v>0</v>
      </c>
      <c r="AR105" s="23" t="s">
        <v>183</v>
      </c>
      <c r="AT105" s="23" t="s">
        <v>190</v>
      </c>
      <c r="AU105" s="23" t="s">
        <v>10</v>
      </c>
      <c r="AY105" s="23" t="s">
        <v>140</v>
      </c>
      <c r="BE105" s="211">
        <f t="shared" si="4"/>
        <v>0</v>
      </c>
      <c r="BF105" s="211">
        <f t="shared" si="5"/>
        <v>0</v>
      </c>
      <c r="BG105" s="211">
        <f t="shared" si="6"/>
        <v>0</v>
      </c>
      <c r="BH105" s="211">
        <f t="shared" si="7"/>
        <v>0</v>
      </c>
      <c r="BI105" s="211">
        <f t="shared" si="8"/>
        <v>0</v>
      </c>
      <c r="BJ105" s="23" t="s">
        <v>83</v>
      </c>
      <c r="BK105" s="211">
        <f t="shared" si="9"/>
        <v>0</v>
      </c>
      <c r="BL105" s="23" t="s">
        <v>148</v>
      </c>
      <c r="BM105" s="23" t="s">
        <v>998</v>
      </c>
    </row>
    <row r="106" spans="2:65" s="1" customFormat="1" ht="16.5" customHeight="1">
      <c r="B106" s="40"/>
      <c r="C106" s="224" t="s">
        <v>11</v>
      </c>
      <c r="D106" s="224" t="s">
        <v>190</v>
      </c>
      <c r="E106" s="225" t="s">
        <v>924</v>
      </c>
      <c r="F106" s="226" t="s">
        <v>925</v>
      </c>
      <c r="G106" s="227" t="s">
        <v>154</v>
      </c>
      <c r="H106" s="228">
        <v>100</v>
      </c>
      <c r="I106" s="229"/>
      <c r="J106" s="230">
        <f t="shared" si="0"/>
        <v>0</v>
      </c>
      <c r="K106" s="226" t="s">
        <v>22</v>
      </c>
      <c r="L106" s="231"/>
      <c r="M106" s="232" t="s">
        <v>22</v>
      </c>
      <c r="N106" s="233" t="s">
        <v>45</v>
      </c>
      <c r="O106" s="41"/>
      <c r="P106" s="209">
        <f t="shared" si="1"/>
        <v>0</v>
      </c>
      <c r="Q106" s="209">
        <v>0</v>
      </c>
      <c r="R106" s="209">
        <f t="shared" si="2"/>
        <v>0</v>
      </c>
      <c r="S106" s="209">
        <v>0</v>
      </c>
      <c r="T106" s="210">
        <f t="shared" si="3"/>
        <v>0</v>
      </c>
      <c r="AR106" s="23" t="s">
        <v>183</v>
      </c>
      <c r="AT106" s="23" t="s">
        <v>190</v>
      </c>
      <c r="AU106" s="23" t="s">
        <v>10</v>
      </c>
      <c r="AY106" s="23" t="s">
        <v>140</v>
      </c>
      <c r="BE106" s="211">
        <f t="shared" si="4"/>
        <v>0</v>
      </c>
      <c r="BF106" s="211">
        <f t="shared" si="5"/>
        <v>0</v>
      </c>
      <c r="BG106" s="211">
        <f t="shared" si="6"/>
        <v>0</v>
      </c>
      <c r="BH106" s="211">
        <f t="shared" si="7"/>
        <v>0</v>
      </c>
      <c r="BI106" s="211">
        <f t="shared" si="8"/>
        <v>0</v>
      </c>
      <c r="BJ106" s="23" t="s">
        <v>83</v>
      </c>
      <c r="BK106" s="211">
        <f t="shared" si="9"/>
        <v>0</v>
      </c>
      <c r="BL106" s="23" t="s">
        <v>148</v>
      </c>
      <c r="BM106" s="23" t="s">
        <v>999</v>
      </c>
    </row>
    <row r="107" spans="2:65" s="1" customFormat="1" ht="16.5" customHeight="1">
      <c r="B107" s="40"/>
      <c r="C107" s="224" t="s">
        <v>222</v>
      </c>
      <c r="D107" s="224" t="s">
        <v>190</v>
      </c>
      <c r="E107" s="225" t="s">
        <v>927</v>
      </c>
      <c r="F107" s="226" t="s">
        <v>928</v>
      </c>
      <c r="G107" s="227" t="s">
        <v>855</v>
      </c>
      <c r="H107" s="228">
        <v>1</v>
      </c>
      <c r="I107" s="229"/>
      <c r="J107" s="230">
        <f t="shared" si="0"/>
        <v>0</v>
      </c>
      <c r="K107" s="226" t="s">
        <v>22</v>
      </c>
      <c r="L107" s="231"/>
      <c r="M107" s="232" t="s">
        <v>22</v>
      </c>
      <c r="N107" s="233" t="s">
        <v>45</v>
      </c>
      <c r="O107" s="41"/>
      <c r="P107" s="209">
        <f t="shared" si="1"/>
        <v>0</v>
      </c>
      <c r="Q107" s="209">
        <v>0</v>
      </c>
      <c r="R107" s="209">
        <f t="shared" si="2"/>
        <v>0</v>
      </c>
      <c r="S107" s="209">
        <v>0</v>
      </c>
      <c r="T107" s="210">
        <f t="shared" si="3"/>
        <v>0</v>
      </c>
      <c r="AR107" s="23" t="s">
        <v>183</v>
      </c>
      <c r="AT107" s="23" t="s">
        <v>190</v>
      </c>
      <c r="AU107" s="23" t="s">
        <v>10</v>
      </c>
      <c r="AY107" s="23" t="s">
        <v>140</v>
      </c>
      <c r="BE107" s="211">
        <f t="shared" si="4"/>
        <v>0</v>
      </c>
      <c r="BF107" s="211">
        <f t="shared" si="5"/>
        <v>0</v>
      </c>
      <c r="BG107" s="211">
        <f t="shared" si="6"/>
        <v>0</v>
      </c>
      <c r="BH107" s="211">
        <f t="shared" si="7"/>
        <v>0</v>
      </c>
      <c r="BI107" s="211">
        <f t="shared" si="8"/>
        <v>0</v>
      </c>
      <c r="BJ107" s="23" t="s">
        <v>83</v>
      </c>
      <c r="BK107" s="211">
        <f t="shared" si="9"/>
        <v>0</v>
      </c>
      <c r="BL107" s="23" t="s">
        <v>148</v>
      </c>
      <c r="BM107" s="23" t="s">
        <v>1000</v>
      </c>
    </row>
    <row r="108" spans="2:65" s="1" customFormat="1" ht="25.5" customHeight="1">
      <c r="B108" s="40"/>
      <c r="C108" s="224" t="s">
        <v>227</v>
      </c>
      <c r="D108" s="224" t="s">
        <v>190</v>
      </c>
      <c r="E108" s="225" t="s">
        <v>930</v>
      </c>
      <c r="F108" s="226" t="s">
        <v>931</v>
      </c>
      <c r="G108" s="227" t="s">
        <v>855</v>
      </c>
      <c r="H108" s="228">
        <v>7</v>
      </c>
      <c r="I108" s="229"/>
      <c r="J108" s="230">
        <f t="shared" si="0"/>
        <v>0</v>
      </c>
      <c r="K108" s="226" t="s">
        <v>22</v>
      </c>
      <c r="L108" s="231"/>
      <c r="M108" s="232" t="s">
        <v>22</v>
      </c>
      <c r="N108" s="233" t="s">
        <v>45</v>
      </c>
      <c r="O108" s="41"/>
      <c r="P108" s="209">
        <f t="shared" si="1"/>
        <v>0</v>
      </c>
      <c r="Q108" s="209">
        <v>0</v>
      </c>
      <c r="R108" s="209">
        <f t="shared" si="2"/>
        <v>0</v>
      </c>
      <c r="S108" s="209">
        <v>0</v>
      </c>
      <c r="T108" s="210">
        <f t="shared" si="3"/>
        <v>0</v>
      </c>
      <c r="AR108" s="23" t="s">
        <v>183</v>
      </c>
      <c r="AT108" s="23" t="s">
        <v>190</v>
      </c>
      <c r="AU108" s="23" t="s">
        <v>10</v>
      </c>
      <c r="AY108" s="23" t="s">
        <v>140</v>
      </c>
      <c r="BE108" s="211">
        <f t="shared" si="4"/>
        <v>0</v>
      </c>
      <c r="BF108" s="211">
        <f t="shared" si="5"/>
        <v>0</v>
      </c>
      <c r="BG108" s="211">
        <f t="shared" si="6"/>
        <v>0</v>
      </c>
      <c r="BH108" s="211">
        <f t="shared" si="7"/>
        <v>0</v>
      </c>
      <c r="BI108" s="211">
        <f t="shared" si="8"/>
        <v>0</v>
      </c>
      <c r="BJ108" s="23" t="s">
        <v>83</v>
      </c>
      <c r="BK108" s="211">
        <f t="shared" si="9"/>
        <v>0</v>
      </c>
      <c r="BL108" s="23" t="s">
        <v>148</v>
      </c>
      <c r="BM108" s="23" t="s">
        <v>1001</v>
      </c>
    </row>
    <row r="109" spans="2:65" s="1" customFormat="1" ht="25.5" customHeight="1">
      <c r="B109" s="40"/>
      <c r="C109" s="224" t="s">
        <v>232</v>
      </c>
      <c r="D109" s="224" t="s">
        <v>190</v>
      </c>
      <c r="E109" s="225" t="s">
        <v>933</v>
      </c>
      <c r="F109" s="226" t="s">
        <v>934</v>
      </c>
      <c r="G109" s="227" t="s">
        <v>855</v>
      </c>
      <c r="H109" s="228">
        <v>42</v>
      </c>
      <c r="I109" s="229"/>
      <c r="J109" s="230">
        <f t="shared" si="0"/>
        <v>0</v>
      </c>
      <c r="K109" s="226" t="s">
        <v>22</v>
      </c>
      <c r="L109" s="231"/>
      <c r="M109" s="232" t="s">
        <v>22</v>
      </c>
      <c r="N109" s="233" t="s">
        <v>45</v>
      </c>
      <c r="O109" s="41"/>
      <c r="P109" s="209">
        <f t="shared" si="1"/>
        <v>0</v>
      </c>
      <c r="Q109" s="209">
        <v>0</v>
      </c>
      <c r="R109" s="209">
        <f t="shared" si="2"/>
        <v>0</v>
      </c>
      <c r="S109" s="209">
        <v>0</v>
      </c>
      <c r="T109" s="210">
        <f t="shared" si="3"/>
        <v>0</v>
      </c>
      <c r="AR109" s="23" t="s">
        <v>183</v>
      </c>
      <c r="AT109" s="23" t="s">
        <v>190</v>
      </c>
      <c r="AU109" s="23" t="s">
        <v>10</v>
      </c>
      <c r="AY109" s="23" t="s">
        <v>140</v>
      </c>
      <c r="BE109" s="211">
        <f t="shared" si="4"/>
        <v>0</v>
      </c>
      <c r="BF109" s="211">
        <f t="shared" si="5"/>
        <v>0</v>
      </c>
      <c r="BG109" s="211">
        <f t="shared" si="6"/>
        <v>0</v>
      </c>
      <c r="BH109" s="211">
        <f t="shared" si="7"/>
        <v>0</v>
      </c>
      <c r="BI109" s="211">
        <f t="shared" si="8"/>
        <v>0</v>
      </c>
      <c r="BJ109" s="23" t="s">
        <v>83</v>
      </c>
      <c r="BK109" s="211">
        <f t="shared" si="9"/>
        <v>0</v>
      </c>
      <c r="BL109" s="23" t="s">
        <v>148</v>
      </c>
      <c r="BM109" s="23" t="s">
        <v>1002</v>
      </c>
    </row>
    <row r="110" spans="2:65" s="1" customFormat="1" ht="25.5" customHeight="1">
      <c r="B110" s="40"/>
      <c r="C110" s="224" t="s">
        <v>239</v>
      </c>
      <c r="D110" s="224" t="s">
        <v>190</v>
      </c>
      <c r="E110" s="225" t="s">
        <v>936</v>
      </c>
      <c r="F110" s="226" t="s">
        <v>937</v>
      </c>
      <c r="G110" s="227" t="s">
        <v>855</v>
      </c>
      <c r="H110" s="228">
        <v>12</v>
      </c>
      <c r="I110" s="229"/>
      <c r="J110" s="230">
        <f t="shared" si="0"/>
        <v>0</v>
      </c>
      <c r="K110" s="226" t="s">
        <v>22</v>
      </c>
      <c r="L110" s="231"/>
      <c r="M110" s="232" t="s">
        <v>22</v>
      </c>
      <c r="N110" s="233" t="s">
        <v>45</v>
      </c>
      <c r="O110" s="41"/>
      <c r="P110" s="209">
        <f t="shared" si="1"/>
        <v>0</v>
      </c>
      <c r="Q110" s="209">
        <v>0</v>
      </c>
      <c r="R110" s="209">
        <f t="shared" si="2"/>
        <v>0</v>
      </c>
      <c r="S110" s="209">
        <v>0</v>
      </c>
      <c r="T110" s="210">
        <f t="shared" si="3"/>
        <v>0</v>
      </c>
      <c r="AR110" s="23" t="s">
        <v>183</v>
      </c>
      <c r="AT110" s="23" t="s">
        <v>190</v>
      </c>
      <c r="AU110" s="23" t="s">
        <v>10</v>
      </c>
      <c r="AY110" s="23" t="s">
        <v>140</v>
      </c>
      <c r="BE110" s="211">
        <f t="shared" si="4"/>
        <v>0</v>
      </c>
      <c r="BF110" s="211">
        <f t="shared" si="5"/>
        <v>0</v>
      </c>
      <c r="BG110" s="211">
        <f t="shared" si="6"/>
        <v>0</v>
      </c>
      <c r="BH110" s="211">
        <f t="shared" si="7"/>
        <v>0</v>
      </c>
      <c r="BI110" s="211">
        <f t="shared" si="8"/>
        <v>0</v>
      </c>
      <c r="BJ110" s="23" t="s">
        <v>83</v>
      </c>
      <c r="BK110" s="211">
        <f t="shared" si="9"/>
        <v>0</v>
      </c>
      <c r="BL110" s="23" t="s">
        <v>148</v>
      </c>
      <c r="BM110" s="23" t="s">
        <v>1003</v>
      </c>
    </row>
    <row r="111" spans="2:65" s="1" customFormat="1" ht="16.5" customHeight="1">
      <c r="B111" s="40"/>
      <c r="C111" s="224" t="s">
        <v>245</v>
      </c>
      <c r="D111" s="224" t="s">
        <v>190</v>
      </c>
      <c r="E111" s="225" t="s">
        <v>939</v>
      </c>
      <c r="F111" s="226" t="s">
        <v>940</v>
      </c>
      <c r="G111" s="227" t="s">
        <v>855</v>
      </c>
      <c r="H111" s="228">
        <v>12</v>
      </c>
      <c r="I111" s="229"/>
      <c r="J111" s="230">
        <f t="shared" si="0"/>
        <v>0</v>
      </c>
      <c r="K111" s="226" t="s">
        <v>22</v>
      </c>
      <c r="L111" s="231"/>
      <c r="M111" s="232" t="s">
        <v>22</v>
      </c>
      <c r="N111" s="233" t="s">
        <v>45</v>
      </c>
      <c r="O111" s="41"/>
      <c r="P111" s="209">
        <f t="shared" si="1"/>
        <v>0</v>
      </c>
      <c r="Q111" s="209">
        <v>0</v>
      </c>
      <c r="R111" s="209">
        <f t="shared" si="2"/>
        <v>0</v>
      </c>
      <c r="S111" s="209">
        <v>0</v>
      </c>
      <c r="T111" s="210">
        <f t="shared" si="3"/>
        <v>0</v>
      </c>
      <c r="AR111" s="23" t="s">
        <v>183</v>
      </c>
      <c r="AT111" s="23" t="s">
        <v>190</v>
      </c>
      <c r="AU111" s="23" t="s">
        <v>10</v>
      </c>
      <c r="AY111" s="23" t="s">
        <v>140</v>
      </c>
      <c r="BE111" s="211">
        <f t="shared" si="4"/>
        <v>0</v>
      </c>
      <c r="BF111" s="211">
        <f t="shared" si="5"/>
        <v>0</v>
      </c>
      <c r="BG111" s="211">
        <f t="shared" si="6"/>
        <v>0</v>
      </c>
      <c r="BH111" s="211">
        <f t="shared" si="7"/>
        <v>0</v>
      </c>
      <c r="BI111" s="211">
        <f t="shared" si="8"/>
        <v>0</v>
      </c>
      <c r="BJ111" s="23" t="s">
        <v>83</v>
      </c>
      <c r="BK111" s="211">
        <f t="shared" si="9"/>
        <v>0</v>
      </c>
      <c r="BL111" s="23" t="s">
        <v>148</v>
      </c>
      <c r="BM111" s="23" t="s">
        <v>1004</v>
      </c>
    </row>
    <row r="112" spans="2:65" s="1" customFormat="1" ht="16.5" customHeight="1">
      <c r="B112" s="40"/>
      <c r="C112" s="224" t="s">
        <v>9</v>
      </c>
      <c r="D112" s="224" t="s">
        <v>190</v>
      </c>
      <c r="E112" s="225" t="s">
        <v>942</v>
      </c>
      <c r="F112" s="226" t="s">
        <v>943</v>
      </c>
      <c r="G112" s="227" t="s">
        <v>855</v>
      </c>
      <c r="H112" s="228">
        <v>5</v>
      </c>
      <c r="I112" s="229"/>
      <c r="J112" s="230">
        <f t="shared" si="0"/>
        <v>0</v>
      </c>
      <c r="K112" s="226" t="s">
        <v>22</v>
      </c>
      <c r="L112" s="231"/>
      <c r="M112" s="232" t="s">
        <v>22</v>
      </c>
      <c r="N112" s="233" t="s">
        <v>45</v>
      </c>
      <c r="O112" s="41"/>
      <c r="P112" s="209">
        <f t="shared" si="1"/>
        <v>0</v>
      </c>
      <c r="Q112" s="209">
        <v>0</v>
      </c>
      <c r="R112" s="209">
        <f t="shared" si="2"/>
        <v>0</v>
      </c>
      <c r="S112" s="209">
        <v>0</v>
      </c>
      <c r="T112" s="210">
        <f t="shared" si="3"/>
        <v>0</v>
      </c>
      <c r="AR112" s="23" t="s">
        <v>183</v>
      </c>
      <c r="AT112" s="23" t="s">
        <v>190</v>
      </c>
      <c r="AU112" s="23" t="s">
        <v>10</v>
      </c>
      <c r="AY112" s="23" t="s">
        <v>140</v>
      </c>
      <c r="BE112" s="211">
        <f t="shared" si="4"/>
        <v>0</v>
      </c>
      <c r="BF112" s="211">
        <f t="shared" si="5"/>
        <v>0</v>
      </c>
      <c r="BG112" s="211">
        <f t="shared" si="6"/>
        <v>0</v>
      </c>
      <c r="BH112" s="211">
        <f t="shared" si="7"/>
        <v>0</v>
      </c>
      <c r="BI112" s="211">
        <f t="shared" si="8"/>
        <v>0</v>
      </c>
      <c r="BJ112" s="23" t="s">
        <v>83</v>
      </c>
      <c r="BK112" s="211">
        <f t="shared" si="9"/>
        <v>0</v>
      </c>
      <c r="BL112" s="23" t="s">
        <v>148</v>
      </c>
      <c r="BM112" s="23" t="s">
        <v>1005</v>
      </c>
    </row>
    <row r="113" spans="2:65" s="1" customFormat="1" ht="16.5" customHeight="1">
      <c r="B113" s="40"/>
      <c r="C113" s="224" t="s">
        <v>254</v>
      </c>
      <c r="D113" s="224" t="s">
        <v>190</v>
      </c>
      <c r="E113" s="225" t="s">
        <v>945</v>
      </c>
      <c r="F113" s="226" t="s">
        <v>946</v>
      </c>
      <c r="G113" s="227" t="s">
        <v>855</v>
      </c>
      <c r="H113" s="228">
        <v>2</v>
      </c>
      <c r="I113" s="229"/>
      <c r="J113" s="230">
        <f t="shared" si="0"/>
        <v>0</v>
      </c>
      <c r="K113" s="226" t="s">
        <v>22</v>
      </c>
      <c r="L113" s="231"/>
      <c r="M113" s="232" t="s">
        <v>22</v>
      </c>
      <c r="N113" s="233" t="s">
        <v>45</v>
      </c>
      <c r="O113" s="41"/>
      <c r="P113" s="209">
        <f t="shared" si="1"/>
        <v>0</v>
      </c>
      <c r="Q113" s="209">
        <v>0</v>
      </c>
      <c r="R113" s="209">
        <f t="shared" si="2"/>
        <v>0</v>
      </c>
      <c r="S113" s="209">
        <v>0</v>
      </c>
      <c r="T113" s="210">
        <f t="shared" si="3"/>
        <v>0</v>
      </c>
      <c r="AR113" s="23" t="s">
        <v>183</v>
      </c>
      <c r="AT113" s="23" t="s">
        <v>190</v>
      </c>
      <c r="AU113" s="23" t="s">
        <v>10</v>
      </c>
      <c r="AY113" s="23" t="s">
        <v>140</v>
      </c>
      <c r="BE113" s="211">
        <f t="shared" si="4"/>
        <v>0</v>
      </c>
      <c r="BF113" s="211">
        <f t="shared" si="5"/>
        <v>0</v>
      </c>
      <c r="BG113" s="211">
        <f t="shared" si="6"/>
        <v>0</v>
      </c>
      <c r="BH113" s="211">
        <f t="shared" si="7"/>
        <v>0</v>
      </c>
      <c r="BI113" s="211">
        <f t="shared" si="8"/>
        <v>0</v>
      </c>
      <c r="BJ113" s="23" t="s">
        <v>83</v>
      </c>
      <c r="BK113" s="211">
        <f t="shared" si="9"/>
        <v>0</v>
      </c>
      <c r="BL113" s="23" t="s">
        <v>148</v>
      </c>
      <c r="BM113" s="23" t="s">
        <v>1006</v>
      </c>
    </row>
    <row r="114" spans="2:65" s="1" customFormat="1" ht="16.5" customHeight="1">
      <c r="B114" s="40"/>
      <c r="C114" s="224" t="s">
        <v>262</v>
      </c>
      <c r="D114" s="224" t="s">
        <v>190</v>
      </c>
      <c r="E114" s="225" t="s">
        <v>948</v>
      </c>
      <c r="F114" s="226" t="s">
        <v>919</v>
      </c>
      <c r="G114" s="227" t="s">
        <v>655</v>
      </c>
      <c r="H114" s="228">
        <v>16</v>
      </c>
      <c r="I114" s="229"/>
      <c r="J114" s="230">
        <f t="shared" si="0"/>
        <v>0</v>
      </c>
      <c r="K114" s="226" t="s">
        <v>22</v>
      </c>
      <c r="L114" s="231"/>
      <c r="M114" s="232" t="s">
        <v>22</v>
      </c>
      <c r="N114" s="233" t="s">
        <v>45</v>
      </c>
      <c r="O114" s="41"/>
      <c r="P114" s="209">
        <f t="shared" si="1"/>
        <v>0</v>
      </c>
      <c r="Q114" s="209">
        <v>0</v>
      </c>
      <c r="R114" s="209">
        <f t="shared" si="2"/>
        <v>0</v>
      </c>
      <c r="S114" s="209">
        <v>0</v>
      </c>
      <c r="T114" s="210">
        <f t="shared" si="3"/>
        <v>0</v>
      </c>
      <c r="AR114" s="23" t="s">
        <v>183</v>
      </c>
      <c r="AT114" s="23" t="s">
        <v>190</v>
      </c>
      <c r="AU114" s="23" t="s">
        <v>10</v>
      </c>
      <c r="AY114" s="23" t="s">
        <v>140</v>
      </c>
      <c r="BE114" s="211">
        <f t="shared" si="4"/>
        <v>0</v>
      </c>
      <c r="BF114" s="211">
        <f t="shared" si="5"/>
        <v>0</v>
      </c>
      <c r="BG114" s="211">
        <f t="shared" si="6"/>
        <v>0</v>
      </c>
      <c r="BH114" s="211">
        <f t="shared" si="7"/>
        <v>0</v>
      </c>
      <c r="BI114" s="211">
        <f t="shared" si="8"/>
        <v>0</v>
      </c>
      <c r="BJ114" s="23" t="s">
        <v>83</v>
      </c>
      <c r="BK114" s="211">
        <f t="shared" si="9"/>
        <v>0</v>
      </c>
      <c r="BL114" s="23" t="s">
        <v>148</v>
      </c>
      <c r="BM114" s="23" t="s">
        <v>1007</v>
      </c>
    </row>
    <row r="115" spans="2:65" s="1" customFormat="1" ht="16.5" customHeight="1">
      <c r="B115" s="40"/>
      <c r="C115" s="224" t="s">
        <v>267</v>
      </c>
      <c r="D115" s="224" t="s">
        <v>190</v>
      </c>
      <c r="E115" s="225" t="s">
        <v>950</v>
      </c>
      <c r="F115" s="226" t="s">
        <v>951</v>
      </c>
      <c r="G115" s="227" t="s">
        <v>655</v>
      </c>
      <c r="H115" s="228">
        <v>2</v>
      </c>
      <c r="I115" s="229"/>
      <c r="J115" s="230">
        <f t="shared" si="0"/>
        <v>0</v>
      </c>
      <c r="K115" s="226" t="s">
        <v>22</v>
      </c>
      <c r="L115" s="231"/>
      <c r="M115" s="232" t="s">
        <v>22</v>
      </c>
      <c r="N115" s="233" t="s">
        <v>45</v>
      </c>
      <c r="O115" s="41"/>
      <c r="P115" s="209">
        <f t="shared" si="1"/>
        <v>0</v>
      </c>
      <c r="Q115" s="209">
        <v>0</v>
      </c>
      <c r="R115" s="209">
        <f t="shared" si="2"/>
        <v>0</v>
      </c>
      <c r="S115" s="209">
        <v>0</v>
      </c>
      <c r="T115" s="210">
        <f t="shared" si="3"/>
        <v>0</v>
      </c>
      <c r="AR115" s="23" t="s">
        <v>183</v>
      </c>
      <c r="AT115" s="23" t="s">
        <v>190</v>
      </c>
      <c r="AU115" s="23" t="s">
        <v>10</v>
      </c>
      <c r="AY115" s="23" t="s">
        <v>140</v>
      </c>
      <c r="BE115" s="211">
        <f t="shared" si="4"/>
        <v>0</v>
      </c>
      <c r="BF115" s="211">
        <f t="shared" si="5"/>
        <v>0</v>
      </c>
      <c r="BG115" s="211">
        <f t="shared" si="6"/>
        <v>0</v>
      </c>
      <c r="BH115" s="211">
        <f t="shared" si="7"/>
        <v>0</v>
      </c>
      <c r="BI115" s="211">
        <f t="shared" si="8"/>
        <v>0</v>
      </c>
      <c r="BJ115" s="23" t="s">
        <v>83</v>
      </c>
      <c r="BK115" s="211">
        <f t="shared" si="9"/>
        <v>0</v>
      </c>
      <c r="BL115" s="23" t="s">
        <v>148</v>
      </c>
      <c r="BM115" s="23" t="s">
        <v>1008</v>
      </c>
    </row>
    <row r="116" spans="2:65" s="1" customFormat="1" ht="16.5" customHeight="1">
      <c r="B116" s="40"/>
      <c r="C116" s="200" t="s">
        <v>272</v>
      </c>
      <c r="D116" s="200" t="s">
        <v>143</v>
      </c>
      <c r="E116" s="201" t="s">
        <v>953</v>
      </c>
      <c r="F116" s="202" t="s">
        <v>954</v>
      </c>
      <c r="G116" s="203" t="s">
        <v>955</v>
      </c>
      <c r="H116" s="204">
        <v>1</v>
      </c>
      <c r="I116" s="205"/>
      <c r="J116" s="206">
        <f t="shared" si="0"/>
        <v>0</v>
      </c>
      <c r="K116" s="202" t="s">
        <v>22</v>
      </c>
      <c r="L116" s="60"/>
      <c r="M116" s="207" t="s">
        <v>22</v>
      </c>
      <c r="N116" s="208" t="s">
        <v>45</v>
      </c>
      <c r="O116" s="41"/>
      <c r="P116" s="209">
        <f t="shared" si="1"/>
        <v>0</v>
      </c>
      <c r="Q116" s="209">
        <v>0</v>
      </c>
      <c r="R116" s="209">
        <f t="shared" si="2"/>
        <v>0</v>
      </c>
      <c r="S116" s="209">
        <v>0</v>
      </c>
      <c r="T116" s="210">
        <f t="shared" si="3"/>
        <v>0</v>
      </c>
      <c r="AR116" s="23" t="s">
        <v>148</v>
      </c>
      <c r="AT116" s="23" t="s">
        <v>143</v>
      </c>
      <c r="AU116" s="23" t="s">
        <v>10</v>
      </c>
      <c r="AY116" s="23" t="s">
        <v>140</v>
      </c>
      <c r="BE116" s="211">
        <f t="shared" si="4"/>
        <v>0</v>
      </c>
      <c r="BF116" s="211">
        <f t="shared" si="5"/>
        <v>0</v>
      </c>
      <c r="BG116" s="211">
        <f t="shared" si="6"/>
        <v>0</v>
      </c>
      <c r="BH116" s="211">
        <f t="shared" si="7"/>
        <v>0</v>
      </c>
      <c r="BI116" s="211">
        <f t="shared" si="8"/>
        <v>0</v>
      </c>
      <c r="BJ116" s="23" t="s">
        <v>83</v>
      </c>
      <c r="BK116" s="211">
        <f t="shared" si="9"/>
        <v>0</v>
      </c>
      <c r="BL116" s="23" t="s">
        <v>148</v>
      </c>
      <c r="BM116" s="23" t="s">
        <v>1009</v>
      </c>
    </row>
    <row r="117" spans="2:65" s="1" customFormat="1" ht="16.5" customHeight="1">
      <c r="B117" s="40"/>
      <c r="C117" s="224" t="s">
        <v>277</v>
      </c>
      <c r="D117" s="224" t="s">
        <v>190</v>
      </c>
      <c r="E117" s="225" t="s">
        <v>957</v>
      </c>
      <c r="F117" s="226" t="s">
        <v>958</v>
      </c>
      <c r="G117" s="227" t="s">
        <v>855</v>
      </c>
      <c r="H117" s="228">
        <v>1</v>
      </c>
      <c r="I117" s="229"/>
      <c r="J117" s="230">
        <f t="shared" si="0"/>
        <v>0</v>
      </c>
      <c r="K117" s="226" t="s">
        <v>22</v>
      </c>
      <c r="L117" s="231"/>
      <c r="M117" s="232" t="s">
        <v>22</v>
      </c>
      <c r="N117" s="233" t="s">
        <v>45</v>
      </c>
      <c r="O117" s="41"/>
      <c r="P117" s="209">
        <f t="shared" si="1"/>
        <v>0</v>
      </c>
      <c r="Q117" s="209">
        <v>0</v>
      </c>
      <c r="R117" s="209">
        <f t="shared" si="2"/>
        <v>0</v>
      </c>
      <c r="S117" s="209">
        <v>0</v>
      </c>
      <c r="T117" s="210">
        <f t="shared" si="3"/>
        <v>0</v>
      </c>
      <c r="AR117" s="23" t="s">
        <v>183</v>
      </c>
      <c r="AT117" s="23" t="s">
        <v>190</v>
      </c>
      <c r="AU117" s="23" t="s">
        <v>10</v>
      </c>
      <c r="AY117" s="23" t="s">
        <v>140</v>
      </c>
      <c r="BE117" s="211">
        <f t="shared" si="4"/>
        <v>0</v>
      </c>
      <c r="BF117" s="211">
        <f t="shared" si="5"/>
        <v>0</v>
      </c>
      <c r="BG117" s="211">
        <f t="shared" si="6"/>
        <v>0</v>
      </c>
      <c r="BH117" s="211">
        <f t="shared" si="7"/>
        <v>0</v>
      </c>
      <c r="BI117" s="211">
        <f t="shared" si="8"/>
        <v>0</v>
      </c>
      <c r="BJ117" s="23" t="s">
        <v>83</v>
      </c>
      <c r="BK117" s="211">
        <f t="shared" si="9"/>
        <v>0</v>
      </c>
      <c r="BL117" s="23" t="s">
        <v>148</v>
      </c>
      <c r="BM117" s="23" t="s">
        <v>1010</v>
      </c>
    </row>
    <row r="118" spans="2:65" s="1" customFormat="1" ht="16.5" customHeight="1">
      <c r="B118" s="40"/>
      <c r="C118" s="200" t="s">
        <v>282</v>
      </c>
      <c r="D118" s="200" t="s">
        <v>143</v>
      </c>
      <c r="E118" s="201" t="s">
        <v>960</v>
      </c>
      <c r="F118" s="202" t="s">
        <v>961</v>
      </c>
      <c r="G118" s="203" t="s">
        <v>855</v>
      </c>
      <c r="H118" s="204">
        <v>1</v>
      </c>
      <c r="I118" s="205"/>
      <c r="J118" s="206">
        <f t="shared" si="0"/>
        <v>0</v>
      </c>
      <c r="K118" s="202" t="s">
        <v>22</v>
      </c>
      <c r="L118" s="60"/>
      <c r="M118" s="207" t="s">
        <v>22</v>
      </c>
      <c r="N118" s="208" t="s">
        <v>45</v>
      </c>
      <c r="O118" s="41"/>
      <c r="P118" s="209">
        <f t="shared" si="1"/>
        <v>0</v>
      </c>
      <c r="Q118" s="209">
        <v>0</v>
      </c>
      <c r="R118" s="209">
        <f t="shared" si="2"/>
        <v>0</v>
      </c>
      <c r="S118" s="209">
        <v>0</v>
      </c>
      <c r="T118" s="210">
        <f t="shared" si="3"/>
        <v>0</v>
      </c>
      <c r="AR118" s="23" t="s">
        <v>148</v>
      </c>
      <c r="AT118" s="23" t="s">
        <v>143</v>
      </c>
      <c r="AU118" s="23" t="s">
        <v>10</v>
      </c>
      <c r="AY118" s="23" t="s">
        <v>140</v>
      </c>
      <c r="BE118" s="211">
        <f t="shared" si="4"/>
        <v>0</v>
      </c>
      <c r="BF118" s="211">
        <f t="shared" si="5"/>
        <v>0</v>
      </c>
      <c r="BG118" s="211">
        <f t="shared" si="6"/>
        <v>0</v>
      </c>
      <c r="BH118" s="211">
        <f t="shared" si="7"/>
        <v>0</v>
      </c>
      <c r="BI118" s="211">
        <f t="shared" si="8"/>
        <v>0</v>
      </c>
      <c r="BJ118" s="23" t="s">
        <v>83</v>
      </c>
      <c r="BK118" s="211">
        <f t="shared" si="9"/>
        <v>0</v>
      </c>
      <c r="BL118" s="23" t="s">
        <v>148</v>
      </c>
      <c r="BM118" s="23" t="s">
        <v>1011</v>
      </c>
    </row>
    <row r="119" spans="2:65" s="11" customFormat="1" ht="37.35" customHeight="1">
      <c r="B119" s="184"/>
      <c r="C119" s="185"/>
      <c r="D119" s="186" t="s">
        <v>72</v>
      </c>
      <c r="E119" s="187" t="s">
        <v>963</v>
      </c>
      <c r="F119" s="187" t="s">
        <v>964</v>
      </c>
      <c r="G119" s="185"/>
      <c r="H119" s="185"/>
      <c r="I119" s="188"/>
      <c r="J119" s="189">
        <f>BK119</f>
        <v>0</v>
      </c>
      <c r="K119" s="185"/>
      <c r="L119" s="190"/>
      <c r="M119" s="191"/>
      <c r="N119" s="192"/>
      <c r="O119" s="192"/>
      <c r="P119" s="193">
        <f>SUM(P120:P123)</f>
        <v>0</v>
      </c>
      <c r="Q119" s="192"/>
      <c r="R119" s="193">
        <f>SUM(R120:R123)</f>
        <v>0</v>
      </c>
      <c r="S119" s="192"/>
      <c r="T119" s="194">
        <f>SUM(T120:T123)</f>
        <v>0</v>
      </c>
      <c r="AR119" s="195" t="s">
        <v>10</v>
      </c>
      <c r="AT119" s="196" t="s">
        <v>72</v>
      </c>
      <c r="AU119" s="196" t="s">
        <v>73</v>
      </c>
      <c r="AY119" s="195" t="s">
        <v>140</v>
      </c>
      <c r="BK119" s="197">
        <f>SUM(BK120:BK123)</f>
        <v>0</v>
      </c>
    </row>
    <row r="120" spans="2:65" s="1" customFormat="1" ht="16.5" customHeight="1">
      <c r="B120" s="40"/>
      <c r="C120" s="224" t="s">
        <v>287</v>
      </c>
      <c r="D120" s="224" t="s">
        <v>190</v>
      </c>
      <c r="E120" s="225" t="s">
        <v>965</v>
      </c>
      <c r="F120" s="226" t="s">
        <v>966</v>
      </c>
      <c r="G120" s="227" t="s">
        <v>855</v>
      </c>
      <c r="H120" s="228">
        <v>1</v>
      </c>
      <c r="I120" s="229"/>
      <c r="J120" s="230">
        <f>ROUND(I120*H120,0)</f>
        <v>0</v>
      </c>
      <c r="K120" s="226" t="s">
        <v>22</v>
      </c>
      <c r="L120" s="231"/>
      <c r="M120" s="232" t="s">
        <v>22</v>
      </c>
      <c r="N120" s="233" t="s">
        <v>45</v>
      </c>
      <c r="O120" s="41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23" t="s">
        <v>183</v>
      </c>
      <c r="AT120" s="23" t="s">
        <v>190</v>
      </c>
      <c r="AU120" s="23" t="s">
        <v>10</v>
      </c>
      <c r="AY120" s="23" t="s">
        <v>140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3" t="s">
        <v>83</v>
      </c>
      <c r="BK120" s="211">
        <f>ROUND(I120*H120,0)</f>
        <v>0</v>
      </c>
      <c r="BL120" s="23" t="s">
        <v>148</v>
      </c>
      <c r="BM120" s="23" t="s">
        <v>1012</v>
      </c>
    </row>
    <row r="121" spans="2:65" s="1" customFormat="1" ht="16.5" customHeight="1">
      <c r="B121" s="40"/>
      <c r="C121" s="200" t="s">
        <v>292</v>
      </c>
      <c r="D121" s="200" t="s">
        <v>143</v>
      </c>
      <c r="E121" s="201" t="s">
        <v>968</v>
      </c>
      <c r="F121" s="202" t="s">
        <v>969</v>
      </c>
      <c r="G121" s="203" t="s">
        <v>970</v>
      </c>
      <c r="H121" s="204">
        <v>3</v>
      </c>
      <c r="I121" s="205"/>
      <c r="J121" s="206">
        <f>ROUND(I121*H121,0)</f>
        <v>0</v>
      </c>
      <c r="K121" s="202" t="s">
        <v>22</v>
      </c>
      <c r="L121" s="60"/>
      <c r="M121" s="207" t="s">
        <v>22</v>
      </c>
      <c r="N121" s="208" t="s">
        <v>45</v>
      </c>
      <c r="O121" s="41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AR121" s="23" t="s">
        <v>148</v>
      </c>
      <c r="AT121" s="23" t="s">
        <v>143</v>
      </c>
      <c r="AU121" s="23" t="s">
        <v>10</v>
      </c>
      <c r="AY121" s="23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3" t="s">
        <v>83</v>
      </c>
      <c r="BK121" s="211">
        <f>ROUND(I121*H121,0)</f>
        <v>0</v>
      </c>
      <c r="BL121" s="23" t="s">
        <v>148</v>
      </c>
      <c r="BM121" s="23" t="s">
        <v>1013</v>
      </c>
    </row>
    <row r="122" spans="2:65" s="1" customFormat="1" ht="16.5" customHeight="1">
      <c r="B122" s="40"/>
      <c r="C122" s="200" t="s">
        <v>297</v>
      </c>
      <c r="D122" s="200" t="s">
        <v>143</v>
      </c>
      <c r="E122" s="201" t="s">
        <v>971</v>
      </c>
      <c r="F122" s="202" t="s">
        <v>972</v>
      </c>
      <c r="G122" s="203" t="s">
        <v>562</v>
      </c>
      <c r="H122" s="204">
        <v>0.01</v>
      </c>
      <c r="I122" s="205"/>
      <c r="J122" s="206">
        <f>ROUND(I122*H122,0)</f>
        <v>0</v>
      </c>
      <c r="K122" s="202" t="s">
        <v>22</v>
      </c>
      <c r="L122" s="60"/>
      <c r="M122" s="207" t="s">
        <v>22</v>
      </c>
      <c r="N122" s="208" t="s">
        <v>45</v>
      </c>
      <c r="O122" s="41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AR122" s="23" t="s">
        <v>148</v>
      </c>
      <c r="AT122" s="23" t="s">
        <v>143</v>
      </c>
      <c r="AU122" s="23" t="s">
        <v>10</v>
      </c>
      <c r="AY122" s="23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3" t="s">
        <v>83</v>
      </c>
      <c r="BK122" s="211">
        <f>ROUND(I122*H122,0)</f>
        <v>0</v>
      </c>
      <c r="BL122" s="23" t="s">
        <v>148</v>
      </c>
      <c r="BM122" s="23" t="s">
        <v>1014</v>
      </c>
    </row>
    <row r="123" spans="2:65" s="1" customFormat="1" ht="16.5" customHeight="1">
      <c r="B123" s="40"/>
      <c r="C123" s="200" t="s">
        <v>304</v>
      </c>
      <c r="D123" s="200" t="s">
        <v>143</v>
      </c>
      <c r="E123" s="201" t="s">
        <v>973</v>
      </c>
      <c r="F123" s="202" t="s">
        <v>974</v>
      </c>
      <c r="G123" s="203" t="s">
        <v>562</v>
      </c>
      <c r="H123" s="204">
        <v>0.01</v>
      </c>
      <c r="I123" s="205"/>
      <c r="J123" s="206">
        <f>ROUND(I123*H123,0)</f>
        <v>0</v>
      </c>
      <c r="K123" s="202" t="s">
        <v>22</v>
      </c>
      <c r="L123" s="60"/>
      <c r="M123" s="207" t="s">
        <v>22</v>
      </c>
      <c r="N123" s="244" t="s">
        <v>45</v>
      </c>
      <c r="O123" s="245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AR123" s="23" t="s">
        <v>148</v>
      </c>
      <c r="AT123" s="23" t="s">
        <v>143</v>
      </c>
      <c r="AU123" s="23" t="s">
        <v>10</v>
      </c>
      <c r="AY123" s="23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3" t="s">
        <v>83</v>
      </c>
      <c r="BK123" s="211">
        <f>ROUND(I123*H123,0)</f>
        <v>0</v>
      </c>
      <c r="BL123" s="23" t="s">
        <v>148</v>
      </c>
      <c r="BM123" s="23" t="s">
        <v>1015</v>
      </c>
    </row>
    <row r="124" spans="2:65" s="1" customFormat="1" ht="6.95" customHeight="1">
      <c r="B124" s="55"/>
      <c r="C124" s="56"/>
      <c r="D124" s="56"/>
      <c r="E124" s="56"/>
      <c r="F124" s="56"/>
      <c r="G124" s="56"/>
      <c r="H124" s="56"/>
      <c r="I124" s="147"/>
      <c r="J124" s="56"/>
      <c r="K124" s="56"/>
      <c r="L124" s="60"/>
    </row>
  </sheetData>
  <sheetProtection algorithmName="SHA-512" hashValue="m6bjoZ75T/FcZz8mSTff1bun4qe1t+t6uty51MD+p/uD/kDYzTWMr9hh8yArRnO82YF8GrthcM/D+EDulhfqTg==" saltValue="20LWlyXop5Cmd/vdJO4SLdCGNbWFgoi52A8lukCZPd8LodByP9+/7lDdSKc5266b6BEyklzHtdDwlrNBPKNBeg==" spinCount="100000" sheet="1" objects="1" scenarios="1" formatColumns="0" formatRows="0" autoFilter="0"/>
  <autoFilter ref="C86:K123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ht="37.5" customHeight="1"/>
    <row r="2" spans="2:1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4" customFormat="1" ht="45" customHeight="1">
      <c r="B3" s="254"/>
      <c r="C3" s="382" t="s">
        <v>1016</v>
      </c>
      <c r="D3" s="382"/>
      <c r="E3" s="382"/>
      <c r="F3" s="382"/>
      <c r="G3" s="382"/>
      <c r="H3" s="382"/>
      <c r="I3" s="382"/>
      <c r="J3" s="382"/>
      <c r="K3" s="255"/>
    </row>
    <row r="4" spans="2:11" ht="25.5" customHeight="1">
      <c r="B4" s="256"/>
      <c r="C4" s="386" t="s">
        <v>1017</v>
      </c>
      <c r="D4" s="386"/>
      <c r="E4" s="386"/>
      <c r="F4" s="386"/>
      <c r="G4" s="386"/>
      <c r="H4" s="386"/>
      <c r="I4" s="386"/>
      <c r="J4" s="386"/>
      <c r="K4" s="257"/>
    </row>
    <row r="5" spans="2:1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ht="15" customHeight="1">
      <c r="B6" s="256"/>
      <c r="C6" s="384" t="s">
        <v>1018</v>
      </c>
      <c r="D6" s="384"/>
      <c r="E6" s="384"/>
      <c r="F6" s="384"/>
      <c r="G6" s="384"/>
      <c r="H6" s="384"/>
      <c r="I6" s="384"/>
      <c r="J6" s="384"/>
      <c r="K6" s="257"/>
    </row>
    <row r="7" spans="2:11" ht="15" customHeight="1">
      <c r="B7" s="260"/>
      <c r="C7" s="384" t="s">
        <v>1019</v>
      </c>
      <c r="D7" s="384"/>
      <c r="E7" s="384"/>
      <c r="F7" s="384"/>
      <c r="G7" s="384"/>
      <c r="H7" s="384"/>
      <c r="I7" s="384"/>
      <c r="J7" s="384"/>
      <c r="K7" s="257"/>
    </row>
    <row r="8" spans="2:1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ht="15" customHeight="1">
      <c r="B9" s="260"/>
      <c r="C9" s="384" t="s">
        <v>1020</v>
      </c>
      <c r="D9" s="384"/>
      <c r="E9" s="384"/>
      <c r="F9" s="384"/>
      <c r="G9" s="384"/>
      <c r="H9" s="384"/>
      <c r="I9" s="384"/>
      <c r="J9" s="384"/>
      <c r="K9" s="257"/>
    </row>
    <row r="10" spans="2:11" ht="15" customHeight="1">
      <c r="B10" s="260"/>
      <c r="C10" s="259"/>
      <c r="D10" s="384" t="s">
        <v>1021</v>
      </c>
      <c r="E10" s="384"/>
      <c r="F10" s="384"/>
      <c r="G10" s="384"/>
      <c r="H10" s="384"/>
      <c r="I10" s="384"/>
      <c r="J10" s="384"/>
      <c r="K10" s="257"/>
    </row>
    <row r="11" spans="2:11" ht="15" customHeight="1">
      <c r="B11" s="260"/>
      <c r="C11" s="261"/>
      <c r="D11" s="384" t="s">
        <v>1022</v>
      </c>
      <c r="E11" s="384"/>
      <c r="F11" s="384"/>
      <c r="G11" s="384"/>
      <c r="H11" s="384"/>
      <c r="I11" s="384"/>
      <c r="J11" s="384"/>
      <c r="K11" s="257"/>
    </row>
    <row r="12" spans="2:11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spans="2:11" ht="15" customHeight="1">
      <c r="B13" s="260"/>
      <c r="C13" s="261"/>
      <c r="D13" s="384" t="s">
        <v>1023</v>
      </c>
      <c r="E13" s="384"/>
      <c r="F13" s="384"/>
      <c r="G13" s="384"/>
      <c r="H13" s="384"/>
      <c r="I13" s="384"/>
      <c r="J13" s="384"/>
      <c r="K13" s="257"/>
    </row>
    <row r="14" spans="2:11" ht="15" customHeight="1">
      <c r="B14" s="260"/>
      <c r="C14" s="261"/>
      <c r="D14" s="384" t="s">
        <v>1024</v>
      </c>
      <c r="E14" s="384"/>
      <c r="F14" s="384"/>
      <c r="G14" s="384"/>
      <c r="H14" s="384"/>
      <c r="I14" s="384"/>
      <c r="J14" s="384"/>
      <c r="K14" s="257"/>
    </row>
    <row r="15" spans="2:11" ht="15" customHeight="1">
      <c r="B15" s="260"/>
      <c r="C15" s="261"/>
      <c r="D15" s="384" t="s">
        <v>1025</v>
      </c>
      <c r="E15" s="384"/>
      <c r="F15" s="384"/>
      <c r="G15" s="384"/>
      <c r="H15" s="384"/>
      <c r="I15" s="384"/>
      <c r="J15" s="384"/>
      <c r="K15" s="257"/>
    </row>
    <row r="16" spans="2:11" ht="15" customHeight="1">
      <c r="B16" s="260"/>
      <c r="C16" s="261"/>
      <c r="D16" s="261"/>
      <c r="E16" s="262" t="s">
        <v>79</v>
      </c>
      <c r="F16" s="384" t="s">
        <v>1026</v>
      </c>
      <c r="G16" s="384"/>
      <c r="H16" s="384"/>
      <c r="I16" s="384"/>
      <c r="J16" s="384"/>
      <c r="K16" s="257"/>
    </row>
    <row r="17" spans="2:11" ht="15" customHeight="1">
      <c r="B17" s="260"/>
      <c r="C17" s="261"/>
      <c r="D17" s="261"/>
      <c r="E17" s="262" t="s">
        <v>1027</v>
      </c>
      <c r="F17" s="384" t="s">
        <v>1028</v>
      </c>
      <c r="G17" s="384"/>
      <c r="H17" s="384"/>
      <c r="I17" s="384"/>
      <c r="J17" s="384"/>
      <c r="K17" s="257"/>
    </row>
    <row r="18" spans="2:11" ht="15" customHeight="1">
      <c r="B18" s="260"/>
      <c r="C18" s="261"/>
      <c r="D18" s="261"/>
      <c r="E18" s="262" t="s">
        <v>1029</v>
      </c>
      <c r="F18" s="384" t="s">
        <v>1030</v>
      </c>
      <c r="G18" s="384"/>
      <c r="H18" s="384"/>
      <c r="I18" s="384"/>
      <c r="J18" s="384"/>
      <c r="K18" s="257"/>
    </row>
    <row r="19" spans="2:11" ht="15" customHeight="1">
      <c r="B19" s="260"/>
      <c r="C19" s="261"/>
      <c r="D19" s="261"/>
      <c r="E19" s="262" t="s">
        <v>1031</v>
      </c>
      <c r="F19" s="384" t="s">
        <v>1032</v>
      </c>
      <c r="G19" s="384"/>
      <c r="H19" s="384"/>
      <c r="I19" s="384"/>
      <c r="J19" s="384"/>
      <c r="K19" s="257"/>
    </row>
    <row r="20" spans="2:11" ht="15" customHeight="1">
      <c r="B20" s="260"/>
      <c r="C20" s="261"/>
      <c r="D20" s="261"/>
      <c r="E20" s="262" t="s">
        <v>1033</v>
      </c>
      <c r="F20" s="384" t="s">
        <v>964</v>
      </c>
      <c r="G20" s="384"/>
      <c r="H20" s="384"/>
      <c r="I20" s="384"/>
      <c r="J20" s="384"/>
      <c r="K20" s="257"/>
    </row>
    <row r="21" spans="2:11" ht="15" customHeight="1">
      <c r="B21" s="260"/>
      <c r="C21" s="261"/>
      <c r="D21" s="261"/>
      <c r="E21" s="262" t="s">
        <v>82</v>
      </c>
      <c r="F21" s="384" t="s">
        <v>1034</v>
      </c>
      <c r="G21" s="384"/>
      <c r="H21" s="384"/>
      <c r="I21" s="384"/>
      <c r="J21" s="384"/>
      <c r="K21" s="257"/>
    </row>
    <row r="22" spans="2:11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spans="2:11" ht="15" customHeight="1">
      <c r="B23" s="260"/>
      <c r="C23" s="384" t="s">
        <v>1035</v>
      </c>
      <c r="D23" s="384"/>
      <c r="E23" s="384"/>
      <c r="F23" s="384"/>
      <c r="G23" s="384"/>
      <c r="H23" s="384"/>
      <c r="I23" s="384"/>
      <c r="J23" s="384"/>
      <c r="K23" s="257"/>
    </row>
    <row r="24" spans="2:11" ht="15" customHeight="1">
      <c r="B24" s="260"/>
      <c r="C24" s="384" t="s">
        <v>1036</v>
      </c>
      <c r="D24" s="384"/>
      <c r="E24" s="384"/>
      <c r="F24" s="384"/>
      <c r="G24" s="384"/>
      <c r="H24" s="384"/>
      <c r="I24" s="384"/>
      <c r="J24" s="384"/>
      <c r="K24" s="257"/>
    </row>
    <row r="25" spans="2:11" ht="15" customHeight="1">
      <c r="B25" s="260"/>
      <c r="C25" s="259"/>
      <c r="D25" s="384" t="s">
        <v>1037</v>
      </c>
      <c r="E25" s="384"/>
      <c r="F25" s="384"/>
      <c r="G25" s="384"/>
      <c r="H25" s="384"/>
      <c r="I25" s="384"/>
      <c r="J25" s="384"/>
      <c r="K25" s="257"/>
    </row>
    <row r="26" spans="2:11" ht="15" customHeight="1">
      <c r="B26" s="260"/>
      <c r="C26" s="261"/>
      <c r="D26" s="384" t="s">
        <v>1038</v>
      </c>
      <c r="E26" s="384"/>
      <c r="F26" s="384"/>
      <c r="G26" s="384"/>
      <c r="H26" s="384"/>
      <c r="I26" s="384"/>
      <c r="J26" s="384"/>
      <c r="K26" s="257"/>
    </row>
    <row r="27" spans="2:11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spans="2:11" ht="15" customHeight="1">
      <c r="B28" s="260"/>
      <c r="C28" s="261"/>
      <c r="D28" s="384" t="s">
        <v>1039</v>
      </c>
      <c r="E28" s="384"/>
      <c r="F28" s="384"/>
      <c r="G28" s="384"/>
      <c r="H28" s="384"/>
      <c r="I28" s="384"/>
      <c r="J28" s="384"/>
      <c r="K28" s="257"/>
    </row>
    <row r="29" spans="2:11" ht="15" customHeight="1">
      <c r="B29" s="260"/>
      <c r="C29" s="261"/>
      <c r="D29" s="384" t="s">
        <v>1040</v>
      </c>
      <c r="E29" s="384"/>
      <c r="F29" s="384"/>
      <c r="G29" s="384"/>
      <c r="H29" s="384"/>
      <c r="I29" s="384"/>
      <c r="J29" s="384"/>
      <c r="K29" s="257"/>
    </row>
    <row r="30" spans="2:11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spans="2:11" ht="15" customHeight="1">
      <c r="B31" s="260"/>
      <c r="C31" s="261"/>
      <c r="D31" s="384" t="s">
        <v>1041</v>
      </c>
      <c r="E31" s="384"/>
      <c r="F31" s="384"/>
      <c r="G31" s="384"/>
      <c r="H31" s="384"/>
      <c r="I31" s="384"/>
      <c r="J31" s="384"/>
      <c r="K31" s="257"/>
    </row>
    <row r="32" spans="2:11" ht="15" customHeight="1">
      <c r="B32" s="260"/>
      <c r="C32" s="261"/>
      <c r="D32" s="384" t="s">
        <v>1042</v>
      </c>
      <c r="E32" s="384"/>
      <c r="F32" s="384"/>
      <c r="G32" s="384"/>
      <c r="H32" s="384"/>
      <c r="I32" s="384"/>
      <c r="J32" s="384"/>
      <c r="K32" s="257"/>
    </row>
    <row r="33" spans="2:11" ht="15" customHeight="1">
      <c r="B33" s="260"/>
      <c r="C33" s="261"/>
      <c r="D33" s="384" t="s">
        <v>1043</v>
      </c>
      <c r="E33" s="384"/>
      <c r="F33" s="384"/>
      <c r="G33" s="384"/>
      <c r="H33" s="384"/>
      <c r="I33" s="384"/>
      <c r="J33" s="384"/>
      <c r="K33" s="257"/>
    </row>
    <row r="34" spans="2:11" ht="15" customHeight="1">
      <c r="B34" s="260"/>
      <c r="C34" s="261"/>
      <c r="D34" s="259"/>
      <c r="E34" s="263" t="s">
        <v>125</v>
      </c>
      <c r="F34" s="259"/>
      <c r="G34" s="384" t="s">
        <v>1044</v>
      </c>
      <c r="H34" s="384"/>
      <c r="I34" s="384"/>
      <c r="J34" s="384"/>
      <c r="K34" s="257"/>
    </row>
    <row r="35" spans="2:11" ht="30.75" customHeight="1">
      <c r="B35" s="260"/>
      <c r="C35" s="261"/>
      <c r="D35" s="259"/>
      <c r="E35" s="263" t="s">
        <v>1045</v>
      </c>
      <c r="F35" s="259"/>
      <c r="G35" s="384" t="s">
        <v>1046</v>
      </c>
      <c r="H35" s="384"/>
      <c r="I35" s="384"/>
      <c r="J35" s="384"/>
      <c r="K35" s="257"/>
    </row>
    <row r="36" spans="2:11" ht="15" customHeight="1">
      <c r="B36" s="260"/>
      <c r="C36" s="261"/>
      <c r="D36" s="259"/>
      <c r="E36" s="263" t="s">
        <v>54</v>
      </c>
      <c r="F36" s="259"/>
      <c r="G36" s="384" t="s">
        <v>1047</v>
      </c>
      <c r="H36" s="384"/>
      <c r="I36" s="384"/>
      <c r="J36" s="384"/>
      <c r="K36" s="257"/>
    </row>
    <row r="37" spans="2:11" ht="15" customHeight="1">
      <c r="B37" s="260"/>
      <c r="C37" s="261"/>
      <c r="D37" s="259"/>
      <c r="E37" s="263" t="s">
        <v>126</v>
      </c>
      <c r="F37" s="259"/>
      <c r="G37" s="384" t="s">
        <v>1048</v>
      </c>
      <c r="H37" s="384"/>
      <c r="I37" s="384"/>
      <c r="J37" s="384"/>
      <c r="K37" s="257"/>
    </row>
    <row r="38" spans="2:11" ht="15" customHeight="1">
      <c r="B38" s="260"/>
      <c r="C38" s="261"/>
      <c r="D38" s="259"/>
      <c r="E38" s="263" t="s">
        <v>127</v>
      </c>
      <c r="F38" s="259"/>
      <c r="G38" s="384" t="s">
        <v>1049</v>
      </c>
      <c r="H38" s="384"/>
      <c r="I38" s="384"/>
      <c r="J38" s="384"/>
      <c r="K38" s="257"/>
    </row>
    <row r="39" spans="2:11" ht="15" customHeight="1">
      <c r="B39" s="260"/>
      <c r="C39" s="261"/>
      <c r="D39" s="259"/>
      <c r="E39" s="263" t="s">
        <v>128</v>
      </c>
      <c r="F39" s="259"/>
      <c r="G39" s="384" t="s">
        <v>1050</v>
      </c>
      <c r="H39" s="384"/>
      <c r="I39" s="384"/>
      <c r="J39" s="384"/>
      <c r="K39" s="257"/>
    </row>
    <row r="40" spans="2:11" ht="15" customHeight="1">
      <c r="B40" s="260"/>
      <c r="C40" s="261"/>
      <c r="D40" s="259"/>
      <c r="E40" s="263" t="s">
        <v>1051</v>
      </c>
      <c r="F40" s="259"/>
      <c r="G40" s="384" t="s">
        <v>1052</v>
      </c>
      <c r="H40" s="384"/>
      <c r="I40" s="384"/>
      <c r="J40" s="384"/>
      <c r="K40" s="257"/>
    </row>
    <row r="41" spans="2:11" ht="15" customHeight="1">
      <c r="B41" s="260"/>
      <c r="C41" s="261"/>
      <c r="D41" s="259"/>
      <c r="E41" s="263"/>
      <c r="F41" s="259"/>
      <c r="G41" s="384" t="s">
        <v>1053</v>
      </c>
      <c r="H41" s="384"/>
      <c r="I41" s="384"/>
      <c r="J41" s="384"/>
      <c r="K41" s="257"/>
    </row>
    <row r="42" spans="2:11" ht="15" customHeight="1">
      <c r="B42" s="260"/>
      <c r="C42" s="261"/>
      <c r="D42" s="259"/>
      <c r="E42" s="263" t="s">
        <v>1054</v>
      </c>
      <c r="F42" s="259"/>
      <c r="G42" s="384" t="s">
        <v>1055</v>
      </c>
      <c r="H42" s="384"/>
      <c r="I42" s="384"/>
      <c r="J42" s="384"/>
      <c r="K42" s="257"/>
    </row>
    <row r="43" spans="2:11" ht="15" customHeight="1">
      <c r="B43" s="260"/>
      <c r="C43" s="261"/>
      <c r="D43" s="259"/>
      <c r="E43" s="263" t="s">
        <v>130</v>
      </c>
      <c r="F43" s="259"/>
      <c r="G43" s="384" t="s">
        <v>1056</v>
      </c>
      <c r="H43" s="384"/>
      <c r="I43" s="384"/>
      <c r="J43" s="384"/>
      <c r="K43" s="257"/>
    </row>
    <row r="44" spans="2:11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spans="2:11" ht="15" customHeight="1">
      <c r="B45" s="260"/>
      <c r="C45" s="261"/>
      <c r="D45" s="384" t="s">
        <v>1057</v>
      </c>
      <c r="E45" s="384"/>
      <c r="F45" s="384"/>
      <c r="G45" s="384"/>
      <c r="H45" s="384"/>
      <c r="I45" s="384"/>
      <c r="J45" s="384"/>
      <c r="K45" s="257"/>
    </row>
    <row r="46" spans="2:11" ht="15" customHeight="1">
      <c r="B46" s="260"/>
      <c r="C46" s="261"/>
      <c r="D46" s="261"/>
      <c r="E46" s="384" t="s">
        <v>1058</v>
      </c>
      <c r="F46" s="384"/>
      <c r="G46" s="384"/>
      <c r="H46" s="384"/>
      <c r="I46" s="384"/>
      <c r="J46" s="384"/>
      <c r="K46" s="257"/>
    </row>
    <row r="47" spans="2:11" ht="15" customHeight="1">
      <c r="B47" s="260"/>
      <c r="C47" s="261"/>
      <c r="D47" s="261"/>
      <c r="E47" s="384" t="s">
        <v>1059</v>
      </c>
      <c r="F47" s="384"/>
      <c r="G47" s="384"/>
      <c r="H47" s="384"/>
      <c r="I47" s="384"/>
      <c r="J47" s="384"/>
      <c r="K47" s="257"/>
    </row>
    <row r="48" spans="2:11" ht="15" customHeight="1">
      <c r="B48" s="260"/>
      <c r="C48" s="261"/>
      <c r="D48" s="261"/>
      <c r="E48" s="384" t="s">
        <v>1060</v>
      </c>
      <c r="F48" s="384"/>
      <c r="G48" s="384"/>
      <c r="H48" s="384"/>
      <c r="I48" s="384"/>
      <c r="J48" s="384"/>
      <c r="K48" s="257"/>
    </row>
    <row r="49" spans="2:11" ht="15" customHeight="1">
      <c r="B49" s="260"/>
      <c r="C49" s="261"/>
      <c r="D49" s="384" t="s">
        <v>1061</v>
      </c>
      <c r="E49" s="384"/>
      <c r="F49" s="384"/>
      <c r="G49" s="384"/>
      <c r="H49" s="384"/>
      <c r="I49" s="384"/>
      <c r="J49" s="384"/>
      <c r="K49" s="257"/>
    </row>
    <row r="50" spans="2:11" ht="25.5" customHeight="1">
      <c r="B50" s="256"/>
      <c r="C50" s="386" t="s">
        <v>1062</v>
      </c>
      <c r="D50" s="386"/>
      <c r="E50" s="386"/>
      <c r="F50" s="386"/>
      <c r="G50" s="386"/>
      <c r="H50" s="386"/>
      <c r="I50" s="386"/>
      <c r="J50" s="386"/>
      <c r="K50" s="257"/>
    </row>
    <row r="51" spans="2:11" ht="5.25" customHeight="1">
      <c r="B51" s="256"/>
      <c r="C51" s="258"/>
      <c r="D51" s="258"/>
      <c r="E51" s="258"/>
      <c r="F51" s="258"/>
      <c r="G51" s="258"/>
      <c r="H51" s="258"/>
      <c r="I51" s="258"/>
      <c r="J51" s="258"/>
      <c r="K51" s="257"/>
    </row>
    <row r="52" spans="2:11" ht="15" customHeight="1">
      <c r="B52" s="256"/>
      <c r="C52" s="384" t="s">
        <v>1063</v>
      </c>
      <c r="D52" s="384"/>
      <c r="E52" s="384"/>
      <c r="F52" s="384"/>
      <c r="G52" s="384"/>
      <c r="H52" s="384"/>
      <c r="I52" s="384"/>
      <c r="J52" s="384"/>
      <c r="K52" s="257"/>
    </row>
    <row r="53" spans="2:11" ht="15" customHeight="1">
      <c r="B53" s="256"/>
      <c r="C53" s="384" t="s">
        <v>1064</v>
      </c>
      <c r="D53" s="384"/>
      <c r="E53" s="384"/>
      <c r="F53" s="384"/>
      <c r="G53" s="384"/>
      <c r="H53" s="384"/>
      <c r="I53" s="384"/>
      <c r="J53" s="384"/>
      <c r="K53" s="257"/>
    </row>
    <row r="54" spans="2:11" ht="12.75" customHeight="1">
      <c r="B54" s="256"/>
      <c r="C54" s="259"/>
      <c r="D54" s="259"/>
      <c r="E54" s="259"/>
      <c r="F54" s="259"/>
      <c r="G54" s="259"/>
      <c r="H54" s="259"/>
      <c r="I54" s="259"/>
      <c r="J54" s="259"/>
      <c r="K54" s="257"/>
    </row>
    <row r="55" spans="2:11" ht="15" customHeight="1">
      <c r="B55" s="256"/>
      <c r="C55" s="384" t="s">
        <v>1065</v>
      </c>
      <c r="D55" s="384"/>
      <c r="E55" s="384"/>
      <c r="F55" s="384"/>
      <c r="G55" s="384"/>
      <c r="H55" s="384"/>
      <c r="I55" s="384"/>
      <c r="J55" s="384"/>
      <c r="K55" s="257"/>
    </row>
    <row r="56" spans="2:11" ht="15" customHeight="1">
      <c r="B56" s="256"/>
      <c r="C56" s="261"/>
      <c r="D56" s="384" t="s">
        <v>1066</v>
      </c>
      <c r="E56" s="384"/>
      <c r="F56" s="384"/>
      <c r="G56" s="384"/>
      <c r="H56" s="384"/>
      <c r="I56" s="384"/>
      <c r="J56" s="384"/>
      <c r="K56" s="257"/>
    </row>
    <row r="57" spans="2:11" ht="15" customHeight="1">
      <c r="B57" s="256"/>
      <c r="C57" s="261"/>
      <c r="D57" s="384" t="s">
        <v>1067</v>
      </c>
      <c r="E57" s="384"/>
      <c r="F57" s="384"/>
      <c r="G57" s="384"/>
      <c r="H57" s="384"/>
      <c r="I57" s="384"/>
      <c r="J57" s="384"/>
      <c r="K57" s="257"/>
    </row>
    <row r="58" spans="2:11" ht="15" customHeight="1">
      <c r="B58" s="256"/>
      <c r="C58" s="261"/>
      <c r="D58" s="384" t="s">
        <v>1068</v>
      </c>
      <c r="E58" s="384"/>
      <c r="F58" s="384"/>
      <c r="G58" s="384"/>
      <c r="H58" s="384"/>
      <c r="I58" s="384"/>
      <c r="J58" s="384"/>
      <c r="K58" s="257"/>
    </row>
    <row r="59" spans="2:11" ht="15" customHeight="1">
      <c r="B59" s="256"/>
      <c r="C59" s="261"/>
      <c r="D59" s="384" t="s">
        <v>1069</v>
      </c>
      <c r="E59" s="384"/>
      <c r="F59" s="384"/>
      <c r="G59" s="384"/>
      <c r="H59" s="384"/>
      <c r="I59" s="384"/>
      <c r="J59" s="384"/>
      <c r="K59" s="257"/>
    </row>
    <row r="60" spans="2:11" ht="15" customHeight="1">
      <c r="B60" s="256"/>
      <c r="C60" s="261"/>
      <c r="D60" s="385" t="s">
        <v>1070</v>
      </c>
      <c r="E60" s="385"/>
      <c r="F60" s="385"/>
      <c r="G60" s="385"/>
      <c r="H60" s="385"/>
      <c r="I60" s="385"/>
      <c r="J60" s="385"/>
      <c r="K60" s="257"/>
    </row>
    <row r="61" spans="2:11" ht="15" customHeight="1">
      <c r="B61" s="256"/>
      <c r="C61" s="261"/>
      <c r="D61" s="384" t="s">
        <v>1071</v>
      </c>
      <c r="E61" s="384"/>
      <c r="F61" s="384"/>
      <c r="G61" s="384"/>
      <c r="H61" s="384"/>
      <c r="I61" s="384"/>
      <c r="J61" s="384"/>
      <c r="K61" s="257"/>
    </row>
    <row r="62" spans="2:11" ht="12.75" customHeight="1">
      <c r="B62" s="256"/>
      <c r="C62" s="261"/>
      <c r="D62" s="261"/>
      <c r="E62" s="264"/>
      <c r="F62" s="261"/>
      <c r="G62" s="261"/>
      <c r="H62" s="261"/>
      <c r="I62" s="261"/>
      <c r="J62" s="261"/>
      <c r="K62" s="257"/>
    </row>
    <row r="63" spans="2:11" ht="15" customHeight="1">
      <c r="B63" s="256"/>
      <c r="C63" s="261"/>
      <c r="D63" s="384" t="s">
        <v>1072</v>
      </c>
      <c r="E63" s="384"/>
      <c r="F63" s="384"/>
      <c r="G63" s="384"/>
      <c r="H63" s="384"/>
      <c r="I63" s="384"/>
      <c r="J63" s="384"/>
      <c r="K63" s="257"/>
    </row>
    <row r="64" spans="2:11" ht="15" customHeight="1">
      <c r="B64" s="256"/>
      <c r="C64" s="261"/>
      <c r="D64" s="385" t="s">
        <v>1073</v>
      </c>
      <c r="E64" s="385"/>
      <c r="F64" s="385"/>
      <c r="G64" s="385"/>
      <c r="H64" s="385"/>
      <c r="I64" s="385"/>
      <c r="J64" s="385"/>
      <c r="K64" s="257"/>
    </row>
    <row r="65" spans="2:11" ht="15" customHeight="1">
      <c r="B65" s="256"/>
      <c r="C65" s="261"/>
      <c r="D65" s="384" t="s">
        <v>1074</v>
      </c>
      <c r="E65" s="384"/>
      <c r="F65" s="384"/>
      <c r="G65" s="384"/>
      <c r="H65" s="384"/>
      <c r="I65" s="384"/>
      <c r="J65" s="384"/>
      <c r="K65" s="257"/>
    </row>
    <row r="66" spans="2:11" ht="15" customHeight="1">
      <c r="B66" s="256"/>
      <c r="C66" s="261"/>
      <c r="D66" s="384" t="s">
        <v>1075</v>
      </c>
      <c r="E66" s="384"/>
      <c r="F66" s="384"/>
      <c r="G66" s="384"/>
      <c r="H66" s="384"/>
      <c r="I66" s="384"/>
      <c r="J66" s="384"/>
      <c r="K66" s="257"/>
    </row>
    <row r="67" spans="2:11" ht="15" customHeight="1">
      <c r="B67" s="256"/>
      <c r="C67" s="261"/>
      <c r="D67" s="384" t="s">
        <v>1076</v>
      </c>
      <c r="E67" s="384"/>
      <c r="F67" s="384"/>
      <c r="G67" s="384"/>
      <c r="H67" s="384"/>
      <c r="I67" s="384"/>
      <c r="J67" s="384"/>
      <c r="K67" s="257"/>
    </row>
    <row r="68" spans="2:11" ht="15" customHeight="1">
      <c r="B68" s="256"/>
      <c r="C68" s="261"/>
      <c r="D68" s="384" t="s">
        <v>1077</v>
      </c>
      <c r="E68" s="384"/>
      <c r="F68" s="384"/>
      <c r="G68" s="384"/>
      <c r="H68" s="384"/>
      <c r="I68" s="384"/>
      <c r="J68" s="384"/>
      <c r="K68" s="257"/>
    </row>
    <row r="69" spans="2:11" ht="12.75" customHeight="1">
      <c r="B69" s="265"/>
      <c r="C69" s="266"/>
      <c r="D69" s="266"/>
      <c r="E69" s="266"/>
      <c r="F69" s="266"/>
      <c r="G69" s="266"/>
      <c r="H69" s="266"/>
      <c r="I69" s="266"/>
      <c r="J69" s="266"/>
      <c r="K69" s="267"/>
    </row>
    <row r="70" spans="2:11" ht="18.75" customHeight="1">
      <c r="B70" s="268"/>
      <c r="C70" s="268"/>
      <c r="D70" s="268"/>
      <c r="E70" s="268"/>
      <c r="F70" s="268"/>
      <c r="G70" s="268"/>
      <c r="H70" s="268"/>
      <c r="I70" s="268"/>
      <c r="J70" s="268"/>
      <c r="K70" s="269"/>
    </row>
    <row r="71" spans="2:11" ht="18.75" customHeight="1">
      <c r="B71" s="269"/>
      <c r="C71" s="269"/>
      <c r="D71" s="269"/>
      <c r="E71" s="269"/>
      <c r="F71" s="269"/>
      <c r="G71" s="269"/>
      <c r="H71" s="269"/>
      <c r="I71" s="269"/>
      <c r="J71" s="269"/>
      <c r="K71" s="269"/>
    </row>
    <row r="72" spans="2:11" ht="7.5" customHeight="1">
      <c r="B72" s="270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ht="45" customHeight="1">
      <c r="B73" s="273"/>
      <c r="C73" s="383" t="s">
        <v>98</v>
      </c>
      <c r="D73" s="383"/>
      <c r="E73" s="383"/>
      <c r="F73" s="383"/>
      <c r="G73" s="383"/>
      <c r="H73" s="383"/>
      <c r="I73" s="383"/>
      <c r="J73" s="383"/>
      <c r="K73" s="274"/>
    </row>
    <row r="74" spans="2:11" ht="17.25" customHeight="1">
      <c r="B74" s="273"/>
      <c r="C74" s="275" t="s">
        <v>1078</v>
      </c>
      <c r="D74" s="275"/>
      <c r="E74" s="275"/>
      <c r="F74" s="275" t="s">
        <v>1079</v>
      </c>
      <c r="G74" s="276"/>
      <c r="H74" s="275" t="s">
        <v>126</v>
      </c>
      <c r="I74" s="275" t="s">
        <v>58</v>
      </c>
      <c r="J74" s="275" t="s">
        <v>1080</v>
      </c>
      <c r="K74" s="274"/>
    </row>
    <row r="75" spans="2:11" ht="17.25" customHeight="1">
      <c r="B75" s="273"/>
      <c r="C75" s="277" t="s">
        <v>1081</v>
      </c>
      <c r="D75" s="277"/>
      <c r="E75" s="277"/>
      <c r="F75" s="278" t="s">
        <v>1082</v>
      </c>
      <c r="G75" s="279"/>
      <c r="H75" s="277"/>
      <c r="I75" s="277"/>
      <c r="J75" s="277" t="s">
        <v>1083</v>
      </c>
      <c r="K75" s="274"/>
    </row>
    <row r="76" spans="2:11" ht="5.25" customHeight="1">
      <c r="B76" s="273"/>
      <c r="C76" s="280"/>
      <c r="D76" s="280"/>
      <c r="E76" s="280"/>
      <c r="F76" s="280"/>
      <c r="G76" s="281"/>
      <c r="H76" s="280"/>
      <c r="I76" s="280"/>
      <c r="J76" s="280"/>
      <c r="K76" s="274"/>
    </row>
    <row r="77" spans="2:11" ht="15" customHeight="1">
      <c r="B77" s="273"/>
      <c r="C77" s="263" t="s">
        <v>54</v>
      </c>
      <c r="D77" s="280"/>
      <c r="E77" s="280"/>
      <c r="F77" s="282" t="s">
        <v>1084</v>
      </c>
      <c r="G77" s="281"/>
      <c r="H77" s="263" t="s">
        <v>1085</v>
      </c>
      <c r="I77" s="263" t="s">
        <v>1086</v>
      </c>
      <c r="J77" s="263">
        <v>20</v>
      </c>
      <c r="K77" s="274"/>
    </row>
    <row r="78" spans="2:11" ht="15" customHeight="1">
      <c r="B78" s="273"/>
      <c r="C78" s="263" t="s">
        <v>1087</v>
      </c>
      <c r="D78" s="263"/>
      <c r="E78" s="263"/>
      <c r="F78" s="282" t="s">
        <v>1084</v>
      </c>
      <c r="G78" s="281"/>
      <c r="H78" s="263" t="s">
        <v>1088</v>
      </c>
      <c r="I78" s="263" t="s">
        <v>1086</v>
      </c>
      <c r="J78" s="263">
        <v>120</v>
      </c>
      <c r="K78" s="274"/>
    </row>
    <row r="79" spans="2:11" ht="15" customHeight="1">
      <c r="B79" s="283"/>
      <c r="C79" s="263" t="s">
        <v>1089</v>
      </c>
      <c r="D79" s="263"/>
      <c r="E79" s="263"/>
      <c r="F79" s="282" t="s">
        <v>1090</v>
      </c>
      <c r="G79" s="281"/>
      <c r="H79" s="263" t="s">
        <v>1091</v>
      </c>
      <c r="I79" s="263" t="s">
        <v>1086</v>
      </c>
      <c r="J79" s="263">
        <v>50</v>
      </c>
      <c r="K79" s="274"/>
    </row>
    <row r="80" spans="2:11" ht="15" customHeight="1">
      <c r="B80" s="283"/>
      <c r="C80" s="263" t="s">
        <v>1092</v>
      </c>
      <c r="D80" s="263"/>
      <c r="E80" s="263"/>
      <c r="F80" s="282" t="s">
        <v>1084</v>
      </c>
      <c r="G80" s="281"/>
      <c r="H80" s="263" t="s">
        <v>1093</v>
      </c>
      <c r="I80" s="263" t="s">
        <v>1094</v>
      </c>
      <c r="J80" s="263"/>
      <c r="K80" s="274"/>
    </row>
    <row r="81" spans="2:11" ht="15" customHeight="1">
      <c r="B81" s="283"/>
      <c r="C81" s="284" t="s">
        <v>1095</v>
      </c>
      <c r="D81" s="284"/>
      <c r="E81" s="284"/>
      <c r="F81" s="285" t="s">
        <v>1090</v>
      </c>
      <c r="G81" s="284"/>
      <c r="H81" s="284" t="s">
        <v>1096</v>
      </c>
      <c r="I81" s="284" t="s">
        <v>1086</v>
      </c>
      <c r="J81" s="284">
        <v>15</v>
      </c>
      <c r="K81" s="274"/>
    </row>
    <row r="82" spans="2:11" ht="15" customHeight="1">
      <c r="B82" s="283"/>
      <c r="C82" s="284" t="s">
        <v>1097</v>
      </c>
      <c r="D82" s="284"/>
      <c r="E82" s="284"/>
      <c r="F82" s="285" t="s">
        <v>1090</v>
      </c>
      <c r="G82" s="284"/>
      <c r="H82" s="284" t="s">
        <v>1098</v>
      </c>
      <c r="I82" s="284" t="s">
        <v>1086</v>
      </c>
      <c r="J82" s="284">
        <v>15</v>
      </c>
      <c r="K82" s="274"/>
    </row>
    <row r="83" spans="2:11" ht="15" customHeight="1">
      <c r="B83" s="283"/>
      <c r="C83" s="284" t="s">
        <v>1099</v>
      </c>
      <c r="D83" s="284"/>
      <c r="E83" s="284"/>
      <c r="F83" s="285" t="s">
        <v>1090</v>
      </c>
      <c r="G83" s="284"/>
      <c r="H83" s="284" t="s">
        <v>1100</v>
      </c>
      <c r="I83" s="284" t="s">
        <v>1086</v>
      </c>
      <c r="J83" s="284">
        <v>20</v>
      </c>
      <c r="K83" s="274"/>
    </row>
    <row r="84" spans="2:11" ht="15" customHeight="1">
      <c r="B84" s="283"/>
      <c r="C84" s="284" t="s">
        <v>1101</v>
      </c>
      <c r="D84" s="284"/>
      <c r="E84" s="284"/>
      <c r="F84" s="285" t="s">
        <v>1090</v>
      </c>
      <c r="G84" s="284"/>
      <c r="H84" s="284" t="s">
        <v>1102</v>
      </c>
      <c r="I84" s="284" t="s">
        <v>1086</v>
      </c>
      <c r="J84" s="284">
        <v>20</v>
      </c>
      <c r="K84" s="274"/>
    </row>
    <row r="85" spans="2:11" ht="15" customHeight="1">
      <c r="B85" s="283"/>
      <c r="C85" s="263" t="s">
        <v>1103</v>
      </c>
      <c r="D85" s="263"/>
      <c r="E85" s="263"/>
      <c r="F85" s="282" t="s">
        <v>1090</v>
      </c>
      <c r="G85" s="281"/>
      <c r="H85" s="263" t="s">
        <v>1104</v>
      </c>
      <c r="I85" s="263" t="s">
        <v>1086</v>
      </c>
      <c r="J85" s="263">
        <v>50</v>
      </c>
      <c r="K85" s="274"/>
    </row>
    <row r="86" spans="2:11" ht="15" customHeight="1">
      <c r="B86" s="283"/>
      <c r="C86" s="263" t="s">
        <v>1105</v>
      </c>
      <c r="D86" s="263"/>
      <c r="E86" s="263"/>
      <c r="F86" s="282" t="s">
        <v>1090</v>
      </c>
      <c r="G86" s="281"/>
      <c r="H86" s="263" t="s">
        <v>1106</v>
      </c>
      <c r="I86" s="263" t="s">
        <v>1086</v>
      </c>
      <c r="J86" s="263">
        <v>20</v>
      </c>
      <c r="K86" s="274"/>
    </row>
    <row r="87" spans="2:11" ht="15" customHeight="1">
      <c r="B87" s="283"/>
      <c r="C87" s="263" t="s">
        <v>1107</v>
      </c>
      <c r="D87" s="263"/>
      <c r="E87" s="263"/>
      <c r="F87" s="282" t="s">
        <v>1090</v>
      </c>
      <c r="G87" s="281"/>
      <c r="H87" s="263" t="s">
        <v>1108</v>
      </c>
      <c r="I87" s="263" t="s">
        <v>1086</v>
      </c>
      <c r="J87" s="263">
        <v>20</v>
      </c>
      <c r="K87" s="274"/>
    </row>
    <row r="88" spans="2:11" ht="15" customHeight="1">
      <c r="B88" s="283"/>
      <c r="C88" s="263" t="s">
        <v>1109</v>
      </c>
      <c r="D88" s="263"/>
      <c r="E88" s="263"/>
      <c r="F88" s="282" t="s">
        <v>1090</v>
      </c>
      <c r="G88" s="281"/>
      <c r="H88" s="263" t="s">
        <v>1110</v>
      </c>
      <c r="I88" s="263" t="s">
        <v>1086</v>
      </c>
      <c r="J88" s="263">
        <v>50</v>
      </c>
      <c r="K88" s="274"/>
    </row>
    <row r="89" spans="2:11" ht="15" customHeight="1">
      <c r="B89" s="283"/>
      <c r="C89" s="263" t="s">
        <v>1111</v>
      </c>
      <c r="D89" s="263"/>
      <c r="E89" s="263"/>
      <c r="F89" s="282" t="s">
        <v>1090</v>
      </c>
      <c r="G89" s="281"/>
      <c r="H89" s="263" t="s">
        <v>1111</v>
      </c>
      <c r="I89" s="263" t="s">
        <v>1086</v>
      </c>
      <c r="J89" s="263">
        <v>50</v>
      </c>
      <c r="K89" s="274"/>
    </row>
    <row r="90" spans="2:11" ht="15" customHeight="1">
      <c r="B90" s="283"/>
      <c r="C90" s="263" t="s">
        <v>131</v>
      </c>
      <c r="D90" s="263"/>
      <c r="E90" s="263"/>
      <c r="F90" s="282" t="s">
        <v>1090</v>
      </c>
      <c r="G90" s="281"/>
      <c r="H90" s="263" t="s">
        <v>1112</v>
      </c>
      <c r="I90" s="263" t="s">
        <v>1086</v>
      </c>
      <c r="J90" s="263">
        <v>255</v>
      </c>
      <c r="K90" s="274"/>
    </row>
    <row r="91" spans="2:11" ht="15" customHeight="1">
      <c r="B91" s="283"/>
      <c r="C91" s="263" t="s">
        <v>1113</v>
      </c>
      <c r="D91" s="263"/>
      <c r="E91" s="263"/>
      <c r="F91" s="282" t="s">
        <v>1084</v>
      </c>
      <c r="G91" s="281"/>
      <c r="H91" s="263" t="s">
        <v>1114</v>
      </c>
      <c r="I91" s="263" t="s">
        <v>1115</v>
      </c>
      <c r="J91" s="263"/>
      <c r="K91" s="274"/>
    </row>
    <row r="92" spans="2:11" ht="15" customHeight="1">
      <c r="B92" s="283"/>
      <c r="C92" s="263" t="s">
        <v>1116</v>
      </c>
      <c r="D92" s="263"/>
      <c r="E92" s="263"/>
      <c r="F92" s="282" t="s">
        <v>1084</v>
      </c>
      <c r="G92" s="281"/>
      <c r="H92" s="263" t="s">
        <v>1117</v>
      </c>
      <c r="I92" s="263" t="s">
        <v>1118</v>
      </c>
      <c r="J92" s="263"/>
      <c r="K92" s="274"/>
    </row>
    <row r="93" spans="2:11" ht="15" customHeight="1">
      <c r="B93" s="283"/>
      <c r="C93" s="263" t="s">
        <v>1119</v>
      </c>
      <c r="D93" s="263"/>
      <c r="E93" s="263"/>
      <c r="F93" s="282" t="s">
        <v>1084</v>
      </c>
      <c r="G93" s="281"/>
      <c r="H93" s="263" t="s">
        <v>1119</v>
      </c>
      <c r="I93" s="263" t="s">
        <v>1118</v>
      </c>
      <c r="J93" s="263"/>
      <c r="K93" s="274"/>
    </row>
    <row r="94" spans="2:11" ht="15" customHeight="1">
      <c r="B94" s="283"/>
      <c r="C94" s="263" t="s">
        <v>39</v>
      </c>
      <c r="D94" s="263"/>
      <c r="E94" s="263"/>
      <c r="F94" s="282" t="s">
        <v>1084</v>
      </c>
      <c r="G94" s="281"/>
      <c r="H94" s="263" t="s">
        <v>1120</v>
      </c>
      <c r="I94" s="263" t="s">
        <v>1118</v>
      </c>
      <c r="J94" s="263"/>
      <c r="K94" s="274"/>
    </row>
    <row r="95" spans="2:11" ht="15" customHeight="1">
      <c r="B95" s="283"/>
      <c r="C95" s="263" t="s">
        <v>49</v>
      </c>
      <c r="D95" s="263"/>
      <c r="E95" s="263"/>
      <c r="F95" s="282" t="s">
        <v>1084</v>
      </c>
      <c r="G95" s="281"/>
      <c r="H95" s="263" t="s">
        <v>1121</v>
      </c>
      <c r="I95" s="263" t="s">
        <v>1118</v>
      </c>
      <c r="J95" s="263"/>
      <c r="K95" s="274"/>
    </row>
    <row r="96" spans="2:11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spans="2:11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spans="2:11" ht="18.75" customHeight="1">
      <c r="B98" s="269"/>
      <c r="C98" s="269"/>
      <c r="D98" s="269"/>
      <c r="E98" s="269"/>
      <c r="F98" s="269"/>
      <c r="G98" s="269"/>
      <c r="H98" s="269"/>
      <c r="I98" s="269"/>
      <c r="J98" s="269"/>
      <c r="K98" s="269"/>
    </row>
    <row r="99" spans="2:11" ht="7.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2"/>
    </row>
    <row r="100" spans="2:11" ht="45" customHeight="1">
      <c r="B100" s="273"/>
      <c r="C100" s="383" t="s">
        <v>1122</v>
      </c>
      <c r="D100" s="383"/>
      <c r="E100" s="383"/>
      <c r="F100" s="383"/>
      <c r="G100" s="383"/>
      <c r="H100" s="383"/>
      <c r="I100" s="383"/>
      <c r="J100" s="383"/>
      <c r="K100" s="274"/>
    </row>
    <row r="101" spans="2:11" ht="17.25" customHeight="1">
      <c r="B101" s="273"/>
      <c r="C101" s="275" t="s">
        <v>1078</v>
      </c>
      <c r="D101" s="275"/>
      <c r="E101" s="275"/>
      <c r="F101" s="275" t="s">
        <v>1079</v>
      </c>
      <c r="G101" s="276"/>
      <c r="H101" s="275" t="s">
        <v>126</v>
      </c>
      <c r="I101" s="275" t="s">
        <v>58</v>
      </c>
      <c r="J101" s="275" t="s">
        <v>1080</v>
      </c>
      <c r="K101" s="274"/>
    </row>
    <row r="102" spans="2:11" ht="17.25" customHeight="1">
      <c r="B102" s="273"/>
      <c r="C102" s="277" t="s">
        <v>1081</v>
      </c>
      <c r="D102" s="277"/>
      <c r="E102" s="277"/>
      <c r="F102" s="278" t="s">
        <v>1082</v>
      </c>
      <c r="G102" s="279"/>
      <c r="H102" s="277"/>
      <c r="I102" s="277"/>
      <c r="J102" s="277" t="s">
        <v>1083</v>
      </c>
      <c r="K102" s="274"/>
    </row>
    <row r="103" spans="2:11" ht="5.25" customHeight="1">
      <c r="B103" s="273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spans="2:11" ht="15" customHeight="1">
      <c r="B104" s="273"/>
      <c r="C104" s="263" t="s">
        <v>54</v>
      </c>
      <c r="D104" s="280"/>
      <c r="E104" s="280"/>
      <c r="F104" s="282" t="s">
        <v>1084</v>
      </c>
      <c r="G104" s="291"/>
      <c r="H104" s="263" t="s">
        <v>1123</v>
      </c>
      <c r="I104" s="263" t="s">
        <v>1086</v>
      </c>
      <c r="J104" s="263">
        <v>20</v>
      </c>
      <c r="K104" s="274"/>
    </row>
    <row r="105" spans="2:11" ht="15" customHeight="1">
      <c r="B105" s="273"/>
      <c r="C105" s="263" t="s">
        <v>1087</v>
      </c>
      <c r="D105" s="263"/>
      <c r="E105" s="263"/>
      <c r="F105" s="282" t="s">
        <v>1084</v>
      </c>
      <c r="G105" s="263"/>
      <c r="H105" s="263" t="s">
        <v>1123</v>
      </c>
      <c r="I105" s="263" t="s">
        <v>1086</v>
      </c>
      <c r="J105" s="263">
        <v>120</v>
      </c>
      <c r="K105" s="274"/>
    </row>
    <row r="106" spans="2:11" ht="15" customHeight="1">
      <c r="B106" s="283"/>
      <c r="C106" s="263" t="s">
        <v>1089</v>
      </c>
      <c r="D106" s="263"/>
      <c r="E106" s="263"/>
      <c r="F106" s="282" t="s">
        <v>1090</v>
      </c>
      <c r="G106" s="263"/>
      <c r="H106" s="263" t="s">
        <v>1123</v>
      </c>
      <c r="I106" s="263" t="s">
        <v>1086</v>
      </c>
      <c r="J106" s="263">
        <v>50</v>
      </c>
      <c r="K106" s="274"/>
    </row>
    <row r="107" spans="2:11" ht="15" customHeight="1">
      <c r="B107" s="283"/>
      <c r="C107" s="263" t="s">
        <v>1092</v>
      </c>
      <c r="D107" s="263"/>
      <c r="E107" s="263"/>
      <c r="F107" s="282" t="s">
        <v>1084</v>
      </c>
      <c r="G107" s="263"/>
      <c r="H107" s="263" t="s">
        <v>1123</v>
      </c>
      <c r="I107" s="263" t="s">
        <v>1094</v>
      </c>
      <c r="J107" s="263"/>
      <c r="K107" s="274"/>
    </row>
    <row r="108" spans="2:11" ht="15" customHeight="1">
      <c r="B108" s="283"/>
      <c r="C108" s="263" t="s">
        <v>1103</v>
      </c>
      <c r="D108" s="263"/>
      <c r="E108" s="263"/>
      <c r="F108" s="282" t="s">
        <v>1090</v>
      </c>
      <c r="G108" s="263"/>
      <c r="H108" s="263" t="s">
        <v>1123</v>
      </c>
      <c r="I108" s="263" t="s">
        <v>1086</v>
      </c>
      <c r="J108" s="263">
        <v>50</v>
      </c>
      <c r="K108" s="274"/>
    </row>
    <row r="109" spans="2:11" ht="15" customHeight="1">
      <c r="B109" s="283"/>
      <c r="C109" s="263" t="s">
        <v>1111</v>
      </c>
      <c r="D109" s="263"/>
      <c r="E109" s="263"/>
      <c r="F109" s="282" t="s">
        <v>1090</v>
      </c>
      <c r="G109" s="263"/>
      <c r="H109" s="263" t="s">
        <v>1123</v>
      </c>
      <c r="I109" s="263" t="s">
        <v>1086</v>
      </c>
      <c r="J109" s="263">
        <v>50</v>
      </c>
      <c r="K109" s="274"/>
    </row>
    <row r="110" spans="2:11" ht="15" customHeight="1">
      <c r="B110" s="283"/>
      <c r="C110" s="263" t="s">
        <v>1109</v>
      </c>
      <c r="D110" s="263"/>
      <c r="E110" s="263"/>
      <c r="F110" s="282" t="s">
        <v>1090</v>
      </c>
      <c r="G110" s="263"/>
      <c r="H110" s="263" t="s">
        <v>1123</v>
      </c>
      <c r="I110" s="263" t="s">
        <v>1086</v>
      </c>
      <c r="J110" s="263">
        <v>50</v>
      </c>
      <c r="K110" s="274"/>
    </row>
    <row r="111" spans="2:11" ht="15" customHeight="1">
      <c r="B111" s="283"/>
      <c r="C111" s="263" t="s">
        <v>54</v>
      </c>
      <c r="D111" s="263"/>
      <c r="E111" s="263"/>
      <c r="F111" s="282" t="s">
        <v>1084</v>
      </c>
      <c r="G111" s="263"/>
      <c r="H111" s="263" t="s">
        <v>1124</v>
      </c>
      <c r="I111" s="263" t="s">
        <v>1086</v>
      </c>
      <c r="J111" s="263">
        <v>20</v>
      </c>
      <c r="K111" s="274"/>
    </row>
    <row r="112" spans="2:11" ht="15" customHeight="1">
      <c r="B112" s="283"/>
      <c r="C112" s="263" t="s">
        <v>1125</v>
      </c>
      <c r="D112" s="263"/>
      <c r="E112" s="263"/>
      <c r="F112" s="282" t="s">
        <v>1084</v>
      </c>
      <c r="G112" s="263"/>
      <c r="H112" s="263" t="s">
        <v>1126</v>
      </c>
      <c r="I112" s="263" t="s">
        <v>1086</v>
      </c>
      <c r="J112" s="263">
        <v>120</v>
      </c>
      <c r="K112" s="274"/>
    </row>
    <row r="113" spans="2:11" ht="15" customHeight="1">
      <c r="B113" s="283"/>
      <c r="C113" s="263" t="s">
        <v>39</v>
      </c>
      <c r="D113" s="263"/>
      <c r="E113" s="263"/>
      <c r="F113" s="282" t="s">
        <v>1084</v>
      </c>
      <c r="G113" s="263"/>
      <c r="H113" s="263" t="s">
        <v>1127</v>
      </c>
      <c r="I113" s="263" t="s">
        <v>1118</v>
      </c>
      <c r="J113" s="263"/>
      <c r="K113" s="274"/>
    </row>
    <row r="114" spans="2:11" ht="15" customHeight="1">
      <c r="B114" s="283"/>
      <c r="C114" s="263" t="s">
        <v>49</v>
      </c>
      <c r="D114" s="263"/>
      <c r="E114" s="263"/>
      <c r="F114" s="282" t="s">
        <v>1084</v>
      </c>
      <c r="G114" s="263"/>
      <c r="H114" s="263" t="s">
        <v>1128</v>
      </c>
      <c r="I114" s="263" t="s">
        <v>1118</v>
      </c>
      <c r="J114" s="263"/>
      <c r="K114" s="274"/>
    </row>
    <row r="115" spans="2:11" ht="15" customHeight="1">
      <c r="B115" s="283"/>
      <c r="C115" s="263" t="s">
        <v>58</v>
      </c>
      <c r="D115" s="263"/>
      <c r="E115" s="263"/>
      <c r="F115" s="282" t="s">
        <v>1084</v>
      </c>
      <c r="G115" s="263"/>
      <c r="H115" s="263" t="s">
        <v>1129</v>
      </c>
      <c r="I115" s="263" t="s">
        <v>1130</v>
      </c>
      <c r="J115" s="263"/>
      <c r="K115" s="274"/>
    </row>
    <row r="116" spans="2:11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spans="2:11" ht="18.75" customHeight="1">
      <c r="B117" s="293"/>
      <c r="C117" s="259"/>
      <c r="D117" s="259"/>
      <c r="E117" s="259"/>
      <c r="F117" s="294"/>
      <c r="G117" s="259"/>
      <c r="H117" s="259"/>
      <c r="I117" s="259"/>
      <c r="J117" s="259"/>
      <c r="K117" s="293"/>
    </row>
    <row r="118" spans="2:11" ht="18.75" customHeight="1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</row>
    <row r="119" spans="2:11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spans="2:11" ht="45" customHeight="1">
      <c r="B120" s="298"/>
      <c r="C120" s="382" t="s">
        <v>1131</v>
      </c>
      <c r="D120" s="382"/>
      <c r="E120" s="382"/>
      <c r="F120" s="382"/>
      <c r="G120" s="382"/>
      <c r="H120" s="382"/>
      <c r="I120" s="382"/>
      <c r="J120" s="382"/>
      <c r="K120" s="299"/>
    </row>
    <row r="121" spans="2:11" ht="17.25" customHeight="1">
      <c r="B121" s="300"/>
      <c r="C121" s="275" t="s">
        <v>1078</v>
      </c>
      <c r="D121" s="275"/>
      <c r="E121" s="275"/>
      <c r="F121" s="275" t="s">
        <v>1079</v>
      </c>
      <c r="G121" s="276"/>
      <c r="H121" s="275" t="s">
        <v>126</v>
      </c>
      <c r="I121" s="275" t="s">
        <v>58</v>
      </c>
      <c r="J121" s="275" t="s">
        <v>1080</v>
      </c>
      <c r="K121" s="301"/>
    </row>
    <row r="122" spans="2:11" ht="17.25" customHeight="1">
      <c r="B122" s="300"/>
      <c r="C122" s="277" t="s">
        <v>1081</v>
      </c>
      <c r="D122" s="277"/>
      <c r="E122" s="277"/>
      <c r="F122" s="278" t="s">
        <v>1082</v>
      </c>
      <c r="G122" s="279"/>
      <c r="H122" s="277"/>
      <c r="I122" s="277"/>
      <c r="J122" s="277" t="s">
        <v>1083</v>
      </c>
      <c r="K122" s="301"/>
    </row>
    <row r="123" spans="2:11" ht="5.25" customHeight="1">
      <c r="B123" s="302"/>
      <c r="C123" s="280"/>
      <c r="D123" s="280"/>
      <c r="E123" s="280"/>
      <c r="F123" s="280"/>
      <c r="G123" s="263"/>
      <c r="H123" s="280"/>
      <c r="I123" s="280"/>
      <c r="J123" s="280"/>
      <c r="K123" s="303"/>
    </row>
    <row r="124" spans="2:11" ht="15" customHeight="1">
      <c r="B124" s="302"/>
      <c r="C124" s="263" t="s">
        <v>1087</v>
      </c>
      <c r="D124" s="280"/>
      <c r="E124" s="280"/>
      <c r="F124" s="282" t="s">
        <v>1084</v>
      </c>
      <c r="G124" s="263"/>
      <c r="H124" s="263" t="s">
        <v>1123</v>
      </c>
      <c r="I124" s="263" t="s">
        <v>1086</v>
      </c>
      <c r="J124" s="263">
        <v>120</v>
      </c>
      <c r="K124" s="304"/>
    </row>
    <row r="125" spans="2:11" ht="15" customHeight="1">
      <c r="B125" s="302"/>
      <c r="C125" s="263" t="s">
        <v>1132</v>
      </c>
      <c r="D125" s="263"/>
      <c r="E125" s="263"/>
      <c r="F125" s="282" t="s">
        <v>1084</v>
      </c>
      <c r="G125" s="263"/>
      <c r="H125" s="263" t="s">
        <v>1133</v>
      </c>
      <c r="I125" s="263" t="s">
        <v>1086</v>
      </c>
      <c r="J125" s="263" t="s">
        <v>1134</v>
      </c>
      <c r="K125" s="304"/>
    </row>
    <row r="126" spans="2:11" ht="15" customHeight="1">
      <c r="B126" s="302"/>
      <c r="C126" s="263" t="s">
        <v>82</v>
      </c>
      <c r="D126" s="263"/>
      <c r="E126" s="263"/>
      <c r="F126" s="282" t="s">
        <v>1084</v>
      </c>
      <c r="G126" s="263"/>
      <c r="H126" s="263" t="s">
        <v>1135</v>
      </c>
      <c r="I126" s="263" t="s">
        <v>1086</v>
      </c>
      <c r="J126" s="263" t="s">
        <v>1134</v>
      </c>
      <c r="K126" s="304"/>
    </row>
    <row r="127" spans="2:11" ht="15" customHeight="1">
      <c r="B127" s="302"/>
      <c r="C127" s="263" t="s">
        <v>1095</v>
      </c>
      <c r="D127" s="263"/>
      <c r="E127" s="263"/>
      <c r="F127" s="282" t="s">
        <v>1090</v>
      </c>
      <c r="G127" s="263"/>
      <c r="H127" s="263" t="s">
        <v>1096</v>
      </c>
      <c r="I127" s="263" t="s">
        <v>1086</v>
      </c>
      <c r="J127" s="263">
        <v>15</v>
      </c>
      <c r="K127" s="304"/>
    </row>
    <row r="128" spans="2:11" ht="15" customHeight="1">
      <c r="B128" s="302"/>
      <c r="C128" s="284" t="s">
        <v>1097</v>
      </c>
      <c r="D128" s="284"/>
      <c r="E128" s="284"/>
      <c r="F128" s="285" t="s">
        <v>1090</v>
      </c>
      <c r="G128" s="284"/>
      <c r="H128" s="284" t="s">
        <v>1098</v>
      </c>
      <c r="I128" s="284" t="s">
        <v>1086</v>
      </c>
      <c r="J128" s="284">
        <v>15</v>
      </c>
      <c r="K128" s="304"/>
    </row>
    <row r="129" spans="2:11" ht="15" customHeight="1">
      <c r="B129" s="302"/>
      <c r="C129" s="284" t="s">
        <v>1099</v>
      </c>
      <c r="D129" s="284"/>
      <c r="E129" s="284"/>
      <c r="F129" s="285" t="s">
        <v>1090</v>
      </c>
      <c r="G129" s="284"/>
      <c r="H129" s="284" t="s">
        <v>1100</v>
      </c>
      <c r="I129" s="284" t="s">
        <v>1086</v>
      </c>
      <c r="J129" s="284">
        <v>20</v>
      </c>
      <c r="K129" s="304"/>
    </row>
    <row r="130" spans="2:11" ht="15" customHeight="1">
      <c r="B130" s="302"/>
      <c r="C130" s="284" t="s">
        <v>1101</v>
      </c>
      <c r="D130" s="284"/>
      <c r="E130" s="284"/>
      <c r="F130" s="285" t="s">
        <v>1090</v>
      </c>
      <c r="G130" s="284"/>
      <c r="H130" s="284" t="s">
        <v>1102</v>
      </c>
      <c r="I130" s="284" t="s">
        <v>1086</v>
      </c>
      <c r="J130" s="284">
        <v>20</v>
      </c>
      <c r="K130" s="304"/>
    </row>
    <row r="131" spans="2:11" ht="15" customHeight="1">
      <c r="B131" s="302"/>
      <c r="C131" s="263" t="s">
        <v>1089</v>
      </c>
      <c r="D131" s="263"/>
      <c r="E131" s="263"/>
      <c r="F131" s="282" t="s">
        <v>1090</v>
      </c>
      <c r="G131" s="263"/>
      <c r="H131" s="263" t="s">
        <v>1123</v>
      </c>
      <c r="I131" s="263" t="s">
        <v>1086</v>
      </c>
      <c r="J131" s="263">
        <v>50</v>
      </c>
      <c r="K131" s="304"/>
    </row>
    <row r="132" spans="2:11" ht="15" customHeight="1">
      <c r="B132" s="302"/>
      <c r="C132" s="263" t="s">
        <v>1103</v>
      </c>
      <c r="D132" s="263"/>
      <c r="E132" s="263"/>
      <c r="F132" s="282" t="s">
        <v>1090</v>
      </c>
      <c r="G132" s="263"/>
      <c r="H132" s="263" t="s">
        <v>1123</v>
      </c>
      <c r="I132" s="263" t="s">
        <v>1086</v>
      </c>
      <c r="J132" s="263">
        <v>50</v>
      </c>
      <c r="K132" s="304"/>
    </row>
    <row r="133" spans="2:11" ht="15" customHeight="1">
      <c r="B133" s="302"/>
      <c r="C133" s="263" t="s">
        <v>1109</v>
      </c>
      <c r="D133" s="263"/>
      <c r="E133" s="263"/>
      <c r="F133" s="282" t="s">
        <v>1090</v>
      </c>
      <c r="G133" s="263"/>
      <c r="H133" s="263" t="s">
        <v>1123</v>
      </c>
      <c r="I133" s="263" t="s">
        <v>1086</v>
      </c>
      <c r="J133" s="263">
        <v>50</v>
      </c>
      <c r="K133" s="304"/>
    </row>
    <row r="134" spans="2:11" ht="15" customHeight="1">
      <c r="B134" s="302"/>
      <c r="C134" s="263" t="s">
        <v>1111</v>
      </c>
      <c r="D134" s="263"/>
      <c r="E134" s="263"/>
      <c r="F134" s="282" t="s">
        <v>1090</v>
      </c>
      <c r="G134" s="263"/>
      <c r="H134" s="263" t="s">
        <v>1123</v>
      </c>
      <c r="I134" s="263" t="s">
        <v>1086</v>
      </c>
      <c r="J134" s="263">
        <v>50</v>
      </c>
      <c r="K134" s="304"/>
    </row>
    <row r="135" spans="2:11" ht="15" customHeight="1">
      <c r="B135" s="302"/>
      <c r="C135" s="263" t="s">
        <v>131</v>
      </c>
      <c r="D135" s="263"/>
      <c r="E135" s="263"/>
      <c r="F135" s="282" t="s">
        <v>1090</v>
      </c>
      <c r="G135" s="263"/>
      <c r="H135" s="263" t="s">
        <v>1136</v>
      </c>
      <c r="I135" s="263" t="s">
        <v>1086</v>
      </c>
      <c r="J135" s="263">
        <v>255</v>
      </c>
      <c r="K135" s="304"/>
    </row>
    <row r="136" spans="2:11" ht="15" customHeight="1">
      <c r="B136" s="302"/>
      <c r="C136" s="263" t="s">
        <v>1113</v>
      </c>
      <c r="D136" s="263"/>
      <c r="E136" s="263"/>
      <c r="F136" s="282" t="s">
        <v>1084</v>
      </c>
      <c r="G136" s="263"/>
      <c r="H136" s="263" t="s">
        <v>1137</v>
      </c>
      <c r="I136" s="263" t="s">
        <v>1115</v>
      </c>
      <c r="J136" s="263"/>
      <c r="K136" s="304"/>
    </row>
    <row r="137" spans="2:11" ht="15" customHeight="1">
      <c r="B137" s="302"/>
      <c r="C137" s="263" t="s">
        <v>1116</v>
      </c>
      <c r="D137" s="263"/>
      <c r="E137" s="263"/>
      <c r="F137" s="282" t="s">
        <v>1084</v>
      </c>
      <c r="G137" s="263"/>
      <c r="H137" s="263" t="s">
        <v>1138</v>
      </c>
      <c r="I137" s="263" t="s">
        <v>1118</v>
      </c>
      <c r="J137" s="263"/>
      <c r="K137" s="304"/>
    </row>
    <row r="138" spans="2:11" ht="15" customHeight="1">
      <c r="B138" s="302"/>
      <c r="C138" s="263" t="s">
        <v>1119</v>
      </c>
      <c r="D138" s="263"/>
      <c r="E138" s="263"/>
      <c r="F138" s="282" t="s">
        <v>1084</v>
      </c>
      <c r="G138" s="263"/>
      <c r="H138" s="263" t="s">
        <v>1119</v>
      </c>
      <c r="I138" s="263" t="s">
        <v>1118</v>
      </c>
      <c r="J138" s="263"/>
      <c r="K138" s="304"/>
    </row>
    <row r="139" spans="2:11" ht="15" customHeight="1">
      <c r="B139" s="302"/>
      <c r="C139" s="263" t="s">
        <v>39</v>
      </c>
      <c r="D139" s="263"/>
      <c r="E139" s="263"/>
      <c r="F139" s="282" t="s">
        <v>1084</v>
      </c>
      <c r="G139" s="263"/>
      <c r="H139" s="263" t="s">
        <v>1139</v>
      </c>
      <c r="I139" s="263" t="s">
        <v>1118</v>
      </c>
      <c r="J139" s="263"/>
      <c r="K139" s="304"/>
    </row>
    <row r="140" spans="2:11" ht="15" customHeight="1">
      <c r="B140" s="302"/>
      <c r="C140" s="263" t="s">
        <v>1140</v>
      </c>
      <c r="D140" s="263"/>
      <c r="E140" s="263"/>
      <c r="F140" s="282" t="s">
        <v>1084</v>
      </c>
      <c r="G140" s="263"/>
      <c r="H140" s="263" t="s">
        <v>1141</v>
      </c>
      <c r="I140" s="263" t="s">
        <v>1118</v>
      </c>
      <c r="J140" s="263"/>
      <c r="K140" s="304"/>
    </row>
    <row r="141" spans="2:1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spans="2:11" ht="18.75" customHeight="1">
      <c r="B142" s="259"/>
      <c r="C142" s="259"/>
      <c r="D142" s="259"/>
      <c r="E142" s="259"/>
      <c r="F142" s="294"/>
      <c r="G142" s="259"/>
      <c r="H142" s="259"/>
      <c r="I142" s="259"/>
      <c r="J142" s="259"/>
      <c r="K142" s="259"/>
    </row>
    <row r="143" spans="2:11" ht="18.75" customHeight="1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</row>
    <row r="144" spans="2:11" ht="7.5" customHeight="1">
      <c r="B144" s="270"/>
      <c r="C144" s="271"/>
      <c r="D144" s="271"/>
      <c r="E144" s="271"/>
      <c r="F144" s="271"/>
      <c r="G144" s="271"/>
      <c r="H144" s="271"/>
      <c r="I144" s="271"/>
      <c r="J144" s="271"/>
      <c r="K144" s="272"/>
    </row>
    <row r="145" spans="2:11" ht="45" customHeight="1">
      <c r="B145" s="273"/>
      <c r="C145" s="383" t="s">
        <v>1142</v>
      </c>
      <c r="D145" s="383"/>
      <c r="E145" s="383"/>
      <c r="F145" s="383"/>
      <c r="G145" s="383"/>
      <c r="H145" s="383"/>
      <c r="I145" s="383"/>
      <c r="J145" s="383"/>
      <c r="K145" s="274"/>
    </row>
    <row r="146" spans="2:11" ht="17.25" customHeight="1">
      <c r="B146" s="273"/>
      <c r="C146" s="275" t="s">
        <v>1078</v>
      </c>
      <c r="D146" s="275"/>
      <c r="E146" s="275"/>
      <c r="F146" s="275" t="s">
        <v>1079</v>
      </c>
      <c r="G146" s="276"/>
      <c r="H146" s="275" t="s">
        <v>126</v>
      </c>
      <c r="I146" s="275" t="s">
        <v>58</v>
      </c>
      <c r="J146" s="275" t="s">
        <v>1080</v>
      </c>
      <c r="K146" s="274"/>
    </row>
    <row r="147" spans="2:11" ht="17.25" customHeight="1">
      <c r="B147" s="273"/>
      <c r="C147" s="277" t="s">
        <v>1081</v>
      </c>
      <c r="D147" s="277"/>
      <c r="E147" s="277"/>
      <c r="F147" s="278" t="s">
        <v>1082</v>
      </c>
      <c r="G147" s="279"/>
      <c r="H147" s="277"/>
      <c r="I147" s="277"/>
      <c r="J147" s="277" t="s">
        <v>1083</v>
      </c>
      <c r="K147" s="274"/>
    </row>
    <row r="148" spans="2:11" ht="5.2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spans="2:11" ht="15" customHeight="1">
      <c r="B149" s="283"/>
      <c r="C149" s="308" t="s">
        <v>1087</v>
      </c>
      <c r="D149" s="263"/>
      <c r="E149" s="263"/>
      <c r="F149" s="309" t="s">
        <v>1084</v>
      </c>
      <c r="G149" s="263"/>
      <c r="H149" s="308" t="s">
        <v>1123</v>
      </c>
      <c r="I149" s="308" t="s">
        <v>1086</v>
      </c>
      <c r="J149" s="308">
        <v>120</v>
      </c>
      <c r="K149" s="304"/>
    </row>
    <row r="150" spans="2:11" ht="15" customHeight="1">
      <c r="B150" s="283"/>
      <c r="C150" s="308" t="s">
        <v>1132</v>
      </c>
      <c r="D150" s="263"/>
      <c r="E150" s="263"/>
      <c r="F150" s="309" t="s">
        <v>1084</v>
      </c>
      <c r="G150" s="263"/>
      <c r="H150" s="308" t="s">
        <v>1143</v>
      </c>
      <c r="I150" s="308" t="s">
        <v>1086</v>
      </c>
      <c r="J150" s="308" t="s">
        <v>1134</v>
      </c>
      <c r="K150" s="304"/>
    </row>
    <row r="151" spans="2:11" ht="15" customHeight="1">
      <c r="B151" s="283"/>
      <c r="C151" s="308" t="s">
        <v>82</v>
      </c>
      <c r="D151" s="263"/>
      <c r="E151" s="263"/>
      <c r="F151" s="309" t="s">
        <v>1084</v>
      </c>
      <c r="G151" s="263"/>
      <c r="H151" s="308" t="s">
        <v>1144</v>
      </c>
      <c r="I151" s="308" t="s">
        <v>1086</v>
      </c>
      <c r="J151" s="308" t="s">
        <v>1134</v>
      </c>
      <c r="K151" s="304"/>
    </row>
    <row r="152" spans="2:11" ht="15" customHeight="1">
      <c r="B152" s="283"/>
      <c r="C152" s="308" t="s">
        <v>1089</v>
      </c>
      <c r="D152" s="263"/>
      <c r="E152" s="263"/>
      <c r="F152" s="309" t="s">
        <v>1090</v>
      </c>
      <c r="G152" s="263"/>
      <c r="H152" s="308" t="s">
        <v>1123</v>
      </c>
      <c r="I152" s="308" t="s">
        <v>1086</v>
      </c>
      <c r="J152" s="308">
        <v>50</v>
      </c>
      <c r="K152" s="304"/>
    </row>
    <row r="153" spans="2:11" ht="15" customHeight="1">
      <c r="B153" s="283"/>
      <c r="C153" s="308" t="s">
        <v>1092</v>
      </c>
      <c r="D153" s="263"/>
      <c r="E153" s="263"/>
      <c r="F153" s="309" t="s">
        <v>1084</v>
      </c>
      <c r="G153" s="263"/>
      <c r="H153" s="308" t="s">
        <v>1123</v>
      </c>
      <c r="I153" s="308" t="s">
        <v>1094</v>
      </c>
      <c r="J153" s="308"/>
      <c r="K153" s="304"/>
    </row>
    <row r="154" spans="2:11" ht="15" customHeight="1">
      <c r="B154" s="283"/>
      <c r="C154" s="308" t="s">
        <v>1103</v>
      </c>
      <c r="D154" s="263"/>
      <c r="E154" s="263"/>
      <c r="F154" s="309" t="s">
        <v>1090</v>
      </c>
      <c r="G154" s="263"/>
      <c r="H154" s="308" t="s">
        <v>1123</v>
      </c>
      <c r="I154" s="308" t="s">
        <v>1086</v>
      </c>
      <c r="J154" s="308">
        <v>50</v>
      </c>
      <c r="K154" s="304"/>
    </row>
    <row r="155" spans="2:11" ht="15" customHeight="1">
      <c r="B155" s="283"/>
      <c r="C155" s="308" t="s">
        <v>1111</v>
      </c>
      <c r="D155" s="263"/>
      <c r="E155" s="263"/>
      <c r="F155" s="309" t="s">
        <v>1090</v>
      </c>
      <c r="G155" s="263"/>
      <c r="H155" s="308" t="s">
        <v>1123</v>
      </c>
      <c r="I155" s="308" t="s">
        <v>1086</v>
      </c>
      <c r="J155" s="308">
        <v>50</v>
      </c>
      <c r="K155" s="304"/>
    </row>
    <row r="156" spans="2:11" ht="15" customHeight="1">
      <c r="B156" s="283"/>
      <c r="C156" s="308" t="s">
        <v>1109</v>
      </c>
      <c r="D156" s="263"/>
      <c r="E156" s="263"/>
      <c r="F156" s="309" t="s">
        <v>1090</v>
      </c>
      <c r="G156" s="263"/>
      <c r="H156" s="308" t="s">
        <v>1123</v>
      </c>
      <c r="I156" s="308" t="s">
        <v>1086</v>
      </c>
      <c r="J156" s="308">
        <v>50</v>
      </c>
      <c r="K156" s="304"/>
    </row>
    <row r="157" spans="2:11" ht="15" customHeight="1">
      <c r="B157" s="283"/>
      <c r="C157" s="308" t="s">
        <v>103</v>
      </c>
      <c r="D157" s="263"/>
      <c r="E157" s="263"/>
      <c r="F157" s="309" t="s">
        <v>1084</v>
      </c>
      <c r="G157" s="263"/>
      <c r="H157" s="308" t="s">
        <v>1145</v>
      </c>
      <c r="I157" s="308" t="s">
        <v>1086</v>
      </c>
      <c r="J157" s="308" t="s">
        <v>1146</v>
      </c>
      <c r="K157" s="304"/>
    </row>
    <row r="158" spans="2:11" ht="15" customHeight="1">
      <c r="B158" s="283"/>
      <c r="C158" s="308" t="s">
        <v>1147</v>
      </c>
      <c r="D158" s="263"/>
      <c r="E158" s="263"/>
      <c r="F158" s="309" t="s">
        <v>1084</v>
      </c>
      <c r="G158" s="263"/>
      <c r="H158" s="308" t="s">
        <v>1148</v>
      </c>
      <c r="I158" s="308" t="s">
        <v>1118</v>
      </c>
      <c r="J158" s="308"/>
      <c r="K158" s="304"/>
    </row>
    <row r="159" spans="2:11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spans="2:11" ht="18.75" customHeight="1">
      <c r="B160" s="259"/>
      <c r="C160" s="263"/>
      <c r="D160" s="263"/>
      <c r="E160" s="263"/>
      <c r="F160" s="282"/>
      <c r="G160" s="263"/>
      <c r="H160" s="263"/>
      <c r="I160" s="263"/>
      <c r="J160" s="263"/>
      <c r="K160" s="259"/>
    </row>
    <row r="161" spans="2:11" ht="18.75" customHeight="1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</row>
    <row r="162" spans="2:11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spans="2:11" ht="45" customHeight="1">
      <c r="B163" s="254"/>
      <c r="C163" s="382" t="s">
        <v>1149</v>
      </c>
      <c r="D163" s="382"/>
      <c r="E163" s="382"/>
      <c r="F163" s="382"/>
      <c r="G163" s="382"/>
      <c r="H163" s="382"/>
      <c r="I163" s="382"/>
      <c r="J163" s="382"/>
      <c r="K163" s="255"/>
    </row>
    <row r="164" spans="2:11" ht="17.25" customHeight="1">
      <c r="B164" s="254"/>
      <c r="C164" s="275" t="s">
        <v>1078</v>
      </c>
      <c r="D164" s="275"/>
      <c r="E164" s="275"/>
      <c r="F164" s="275" t="s">
        <v>1079</v>
      </c>
      <c r="G164" s="312"/>
      <c r="H164" s="313" t="s">
        <v>126</v>
      </c>
      <c r="I164" s="313" t="s">
        <v>58</v>
      </c>
      <c r="J164" s="275" t="s">
        <v>1080</v>
      </c>
      <c r="K164" s="255"/>
    </row>
    <row r="165" spans="2:11" ht="17.25" customHeight="1">
      <c r="B165" s="256"/>
      <c r="C165" s="277" t="s">
        <v>1081</v>
      </c>
      <c r="D165" s="277"/>
      <c r="E165" s="277"/>
      <c r="F165" s="278" t="s">
        <v>1082</v>
      </c>
      <c r="G165" s="314"/>
      <c r="H165" s="315"/>
      <c r="I165" s="315"/>
      <c r="J165" s="277" t="s">
        <v>1083</v>
      </c>
      <c r="K165" s="257"/>
    </row>
    <row r="166" spans="2:11" ht="5.25" customHeight="1">
      <c r="B166" s="283"/>
      <c r="C166" s="280"/>
      <c r="D166" s="280"/>
      <c r="E166" s="280"/>
      <c r="F166" s="280"/>
      <c r="G166" s="281"/>
      <c r="H166" s="280"/>
      <c r="I166" s="280"/>
      <c r="J166" s="280"/>
      <c r="K166" s="304"/>
    </row>
    <row r="167" spans="2:11" ht="15" customHeight="1">
      <c r="B167" s="283"/>
      <c r="C167" s="263" t="s">
        <v>1087</v>
      </c>
      <c r="D167" s="263"/>
      <c r="E167" s="263"/>
      <c r="F167" s="282" t="s">
        <v>1084</v>
      </c>
      <c r="G167" s="263"/>
      <c r="H167" s="263" t="s">
        <v>1123</v>
      </c>
      <c r="I167" s="263" t="s">
        <v>1086</v>
      </c>
      <c r="J167" s="263">
        <v>120</v>
      </c>
      <c r="K167" s="304"/>
    </row>
    <row r="168" spans="2:11" ht="15" customHeight="1">
      <c r="B168" s="283"/>
      <c r="C168" s="263" t="s">
        <v>1132</v>
      </c>
      <c r="D168" s="263"/>
      <c r="E168" s="263"/>
      <c r="F168" s="282" t="s">
        <v>1084</v>
      </c>
      <c r="G168" s="263"/>
      <c r="H168" s="263" t="s">
        <v>1133</v>
      </c>
      <c r="I168" s="263" t="s">
        <v>1086</v>
      </c>
      <c r="J168" s="263" t="s">
        <v>1134</v>
      </c>
      <c r="K168" s="304"/>
    </row>
    <row r="169" spans="2:11" ht="15" customHeight="1">
      <c r="B169" s="283"/>
      <c r="C169" s="263" t="s">
        <v>82</v>
      </c>
      <c r="D169" s="263"/>
      <c r="E169" s="263"/>
      <c r="F169" s="282" t="s">
        <v>1084</v>
      </c>
      <c r="G169" s="263"/>
      <c r="H169" s="263" t="s">
        <v>1150</v>
      </c>
      <c r="I169" s="263" t="s">
        <v>1086</v>
      </c>
      <c r="J169" s="263" t="s">
        <v>1134</v>
      </c>
      <c r="K169" s="304"/>
    </row>
    <row r="170" spans="2:11" ht="15" customHeight="1">
      <c r="B170" s="283"/>
      <c r="C170" s="263" t="s">
        <v>1089</v>
      </c>
      <c r="D170" s="263"/>
      <c r="E170" s="263"/>
      <c r="F170" s="282" t="s">
        <v>1090</v>
      </c>
      <c r="G170" s="263"/>
      <c r="H170" s="263" t="s">
        <v>1150</v>
      </c>
      <c r="I170" s="263" t="s">
        <v>1086</v>
      </c>
      <c r="J170" s="263">
        <v>50</v>
      </c>
      <c r="K170" s="304"/>
    </row>
    <row r="171" spans="2:11" ht="15" customHeight="1">
      <c r="B171" s="283"/>
      <c r="C171" s="263" t="s">
        <v>1092</v>
      </c>
      <c r="D171" s="263"/>
      <c r="E171" s="263"/>
      <c r="F171" s="282" t="s">
        <v>1084</v>
      </c>
      <c r="G171" s="263"/>
      <c r="H171" s="263" t="s">
        <v>1150</v>
      </c>
      <c r="I171" s="263" t="s">
        <v>1094</v>
      </c>
      <c r="J171" s="263"/>
      <c r="K171" s="304"/>
    </row>
    <row r="172" spans="2:11" ht="15" customHeight="1">
      <c r="B172" s="283"/>
      <c r="C172" s="263" t="s">
        <v>1103</v>
      </c>
      <c r="D172" s="263"/>
      <c r="E172" s="263"/>
      <c r="F172" s="282" t="s">
        <v>1090</v>
      </c>
      <c r="G172" s="263"/>
      <c r="H172" s="263" t="s">
        <v>1150</v>
      </c>
      <c r="I172" s="263" t="s">
        <v>1086</v>
      </c>
      <c r="J172" s="263">
        <v>50</v>
      </c>
      <c r="K172" s="304"/>
    </row>
    <row r="173" spans="2:11" ht="15" customHeight="1">
      <c r="B173" s="283"/>
      <c r="C173" s="263" t="s">
        <v>1111</v>
      </c>
      <c r="D173" s="263"/>
      <c r="E173" s="263"/>
      <c r="F173" s="282" t="s">
        <v>1090</v>
      </c>
      <c r="G173" s="263"/>
      <c r="H173" s="263" t="s">
        <v>1150</v>
      </c>
      <c r="I173" s="263" t="s">
        <v>1086</v>
      </c>
      <c r="J173" s="263">
        <v>50</v>
      </c>
      <c r="K173" s="304"/>
    </row>
    <row r="174" spans="2:11" ht="15" customHeight="1">
      <c r="B174" s="283"/>
      <c r="C174" s="263" t="s">
        <v>1109</v>
      </c>
      <c r="D174" s="263"/>
      <c r="E174" s="263"/>
      <c r="F174" s="282" t="s">
        <v>1090</v>
      </c>
      <c r="G174" s="263"/>
      <c r="H174" s="263" t="s">
        <v>1150</v>
      </c>
      <c r="I174" s="263" t="s">
        <v>1086</v>
      </c>
      <c r="J174" s="263">
        <v>50</v>
      </c>
      <c r="K174" s="304"/>
    </row>
    <row r="175" spans="2:11" ht="15" customHeight="1">
      <c r="B175" s="283"/>
      <c r="C175" s="263" t="s">
        <v>125</v>
      </c>
      <c r="D175" s="263"/>
      <c r="E175" s="263"/>
      <c r="F175" s="282" t="s">
        <v>1084</v>
      </c>
      <c r="G175" s="263"/>
      <c r="H175" s="263" t="s">
        <v>1151</v>
      </c>
      <c r="I175" s="263" t="s">
        <v>1152</v>
      </c>
      <c r="J175" s="263"/>
      <c r="K175" s="304"/>
    </row>
    <row r="176" spans="2:11" ht="15" customHeight="1">
      <c r="B176" s="283"/>
      <c r="C176" s="263" t="s">
        <v>58</v>
      </c>
      <c r="D176" s="263"/>
      <c r="E176" s="263"/>
      <c r="F176" s="282" t="s">
        <v>1084</v>
      </c>
      <c r="G176" s="263"/>
      <c r="H176" s="263" t="s">
        <v>1153</v>
      </c>
      <c r="I176" s="263" t="s">
        <v>1154</v>
      </c>
      <c r="J176" s="263">
        <v>1</v>
      </c>
      <c r="K176" s="304"/>
    </row>
    <row r="177" spans="2:11" ht="15" customHeight="1">
      <c r="B177" s="283"/>
      <c r="C177" s="263" t="s">
        <v>54</v>
      </c>
      <c r="D177" s="263"/>
      <c r="E177" s="263"/>
      <c r="F177" s="282" t="s">
        <v>1084</v>
      </c>
      <c r="G177" s="263"/>
      <c r="H177" s="263" t="s">
        <v>1155</v>
      </c>
      <c r="I177" s="263" t="s">
        <v>1086</v>
      </c>
      <c r="J177" s="263">
        <v>20</v>
      </c>
      <c r="K177" s="304"/>
    </row>
    <row r="178" spans="2:11" ht="15" customHeight="1">
      <c r="B178" s="283"/>
      <c r="C178" s="263" t="s">
        <v>126</v>
      </c>
      <c r="D178" s="263"/>
      <c r="E178" s="263"/>
      <c r="F178" s="282" t="s">
        <v>1084</v>
      </c>
      <c r="G178" s="263"/>
      <c r="H178" s="263" t="s">
        <v>1156</v>
      </c>
      <c r="I178" s="263" t="s">
        <v>1086</v>
      </c>
      <c r="J178" s="263">
        <v>255</v>
      </c>
      <c r="K178" s="304"/>
    </row>
    <row r="179" spans="2:11" ht="15" customHeight="1">
      <c r="B179" s="283"/>
      <c r="C179" s="263" t="s">
        <v>127</v>
      </c>
      <c r="D179" s="263"/>
      <c r="E179" s="263"/>
      <c r="F179" s="282" t="s">
        <v>1084</v>
      </c>
      <c r="G179" s="263"/>
      <c r="H179" s="263" t="s">
        <v>1049</v>
      </c>
      <c r="I179" s="263" t="s">
        <v>1086</v>
      </c>
      <c r="J179" s="263">
        <v>10</v>
      </c>
      <c r="K179" s="304"/>
    </row>
    <row r="180" spans="2:11" ht="15" customHeight="1">
      <c r="B180" s="283"/>
      <c r="C180" s="263" t="s">
        <v>128</v>
      </c>
      <c r="D180" s="263"/>
      <c r="E180" s="263"/>
      <c r="F180" s="282" t="s">
        <v>1084</v>
      </c>
      <c r="G180" s="263"/>
      <c r="H180" s="263" t="s">
        <v>1157</v>
      </c>
      <c r="I180" s="263" t="s">
        <v>1118</v>
      </c>
      <c r="J180" s="263"/>
      <c r="K180" s="304"/>
    </row>
    <row r="181" spans="2:11" ht="15" customHeight="1">
      <c r="B181" s="283"/>
      <c r="C181" s="263" t="s">
        <v>1158</v>
      </c>
      <c r="D181" s="263"/>
      <c r="E181" s="263"/>
      <c r="F181" s="282" t="s">
        <v>1084</v>
      </c>
      <c r="G181" s="263"/>
      <c r="H181" s="263" t="s">
        <v>1159</v>
      </c>
      <c r="I181" s="263" t="s">
        <v>1118</v>
      </c>
      <c r="J181" s="263"/>
      <c r="K181" s="304"/>
    </row>
    <row r="182" spans="2:11" ht="15" customHeight="1">
      <c r="B182" s="283"/>
      <c r="C182" s="263" t="s">
        <v>1147</v>
      </c>
      <c r="D182" s="263"/>
      <c r="E182" s="263"/>
      <c r="F182" s="282" t="s">
        <v>1084</v>
      </c>
      <c r="G182" s="263"/>
      <c r="H182" s="263" t="s">
        <v>1160</v>
      </c>
      <c r="I182" s="263" t="s">
        <v>1118</v>
      </c>
      <c r="J182" s="263"/>
      <c r="K182" s="304"/>
    </row>
    <row r="183" spans="2:11" ht="15" customHeight="1">
      <c r="B183" s="283"/>
      <c r="C183" s="263" t="s">
        <v>130</v>
      </c>
      <c r="D183" s="263"/>
      <c r="E183" s="263"/>
      <c r="F183" s="282" t="s">
        <v>1090</v>
      </c>
      <c r="G183" s="263"/>
      <c r="H183" s="263" t="s">
        <v>1161</v>
      </c>
      <c r="I183" s="263" t="s">
        <v>1086</v>
      </c>
      <c r="J183" s="263">
        <v>50</v>
      </c>
      <c r="K183" s="304"/>
    </row>
    <row r="184" spans="2:11" ht="15" customHeight="1">
      <c r="B184" s="283"/>
      <c r="C184" s="263" t="s">
        <v>1162</v>
      </c>
      <c r="D184" s="263"/>
      <c r="E184" s="263"/>
      <c r="F184" s="282" t="s">
        <v>1090</v>
      </c>
      <c r="G184" s="263"/>
      <c r="H184" s="263" t="s">
        <v>1163</v>
      </c>
      <c r="I184" s="263" t="s">
        <v>1164</v>
      </c>
      <c r="J184" s="263"/>
      <c r="K184" s="304"/>
    </row>
    <row r="185" spans="2:11" ht="15" customHeight="1">
      <c r="B185" s="283"/>
      <c r="C185" s="263" t="s">
        <v>1165</v>
      </c>
      <c r="D185" s="263"/>
      <c r="E185" s="263"/>
      <c r="F185" s="282" t="s">
        <v>1090</v>
      </c>
      <c r="G185" s="263"/>
      <c r="H185" s="263" t="s">
        <v>1166</v>
      </c>
      <c r="I185" s="263" t="s">
        <v>1164</v>
      </c>
      <c r="J185" s="263"/>
      <c r="K185" s="304"/>
    </row>
    <row r="186" spans="2:11" ht="15" customHeight="1">
      <c r="B186" s="283"/>
      <c r="C186" s="263" t="s">
        <v>1167</v>
      </c>
      <c r="D186" s="263"/>
      <c r="E186" s="263"/>
      <c r="F186" s="282" t="s">
        <v>1090</v>
      </c>
      <c r="G186" s="263"/>
      <c r="H186" s="263" t="s">
        <v>1168</v>
      </c>
      <c r="I186" s="263" t="s">
        <v>1164</v>
      </c>
      <c r="J186" s="263"/>
      <c r="K186" s="304"/>
    </row>
    <row r="187" spans="2:11" ht="15" customHeight="1">
      <c r="B187" s="283"/>
      <c r="C187" s="316" t="s">
        <v>1169</v>
      </c>
      <c r="D187" s="263"/>
      <c r="E187" s="263"/>
      <c r="F187" s="282" t="s">
        <v>1090</v>
      </c>
      <c r="G187" s="263"/>
      <c r="H187" s="263" t="s">
        <v>1170</v>
      </c>
      <c r="I187" s="263" t="s">
        <v>1171</v>
      </c>
      <c r="J187" s="317" t="s">
        <v>1172</v>
      </c>
      <c r="K187" s="304"/>
    </row>
    <row r="188" spans="2:11" ht="15" customHeight="1">
      <c r="B188" s="283"/>
      <c r="C188" s="268" t="s">
        <v>43</v>
      </c>
      <c r="D188" s="263"/>
      <c r="E188" s="263"/>
      <c r="F188" s="282" t="s">
        <v>1084</v>
      </c>
      <c r="G188" s="263"/>
      <c r="H188" s="259" t="s">
        <v>1173</v>
      </c>
      <c r="I188" s="263" t="s">
        <v>1174</v>
      </c>
      <c r="J188" s="263"/>
      <c r="K188" s="304"/>
    </row>
    <row r="189" spans="2:11" ht="15" customHeight="1">
      <c r="B189" s="283"/>
      <c r="C189" s="268" t="s">
        <v>1175</v>
      </c>
      <c r="D189" s="263"/>
      <c r="E189" s="263"/>
      <c r="F189" s="282" t="s">
        <v>1084</v>
      </c>
      <c r="G189" s="263"/>
      <c r="H189" s="263" t="s">
        <v>1176</v>
      </c>
      <c r="I189" s="263" t="s">
        <v>1118</v>
      </c>
      <c r="J189" s="263"/>
      <c r="K189" s="304"/>
    </row>
    <row r="190" spans="2:11" ht="15" customHeight="1">
      <c r="B190" s="283"/>
      <c r="C190" s="268" t="s">
        <v>1177</v>
      </c>
      <c r="D190" s="263"/>
      <c r="E190" s="263"/>
      <c r="F190" s="282" t="s">
        <v>1084</v>
      </c>
      <c r="G190" s="263"/>
      <c r="H190" s="263" t="s">
        <v>1178</v>
      </c>
      <c r="I190" s="263" t="s">
        <v>1118</v>
      </c>
      <c r="J190" s="263"/>
      <c r="K190" s="304"/>
    </row>
    <row r="191" spans="2:11" ht="15" customHeight="1">
      <c r="B191" s="283"/>
      <c r="C191" s="268" t="s">
        <v>1179</v>
      </c>
      <c r="D191" s="263"/>
      <c r="E191" s="263"/>
      <c r="F191" s="282" t="s">
        <v>1090</v>
      </c>
      <c r="G191" s="263"/>
      <c r="H191" s="263" t="s">
        <v>1180</v>
      </c>
      <c r="I191" s="263" t="s">
        <v>1118</v>
      </c>
      <c r="J191" s="263"/>
      <c r="K191" s="304"/>
    </row>
    <row r="192" spans="2:11" ht="15" customHeight="1">
      <c r="B192" s="310"/>
      <c r="C192" s="318"/>
      <c r="D192" s="292"/>
      <c r="E192" s="292"/>
      <c r="F192" s="292"/>
      <c r="G192" s="292"/>
      <c r="H192" s="292"/>
      <c r="I192" s="292"/>
      <c r="J192" s="292"/>
      <c r="K192" s="311"/>
    </row>
    <row r="193" spans="2:11" ht="18.75" customHeight="1">
      <c r="B193" s="259"/>
      <c r="C193" s="263"/>
      <c r="D193" s="263"/>
      <c r="E193" s="263"/>
      <c r="F193" s="282"/>
      <c r="G193" s="263"/>
      <c r="H193" s="263"/>
      <c r="I193" s="263"/>
      <c r="J193" s="263"/>
      <c r="K193" s="259"/>
    </row>
    <row r="194" spans="2:11" ht="18.75" customHeight="1">
      <c r="B194" s="259"/>
      <c r="C194" s="263"/>
      <c r="D194" s="263"/>
      <c r="E194" s="263"/>
      <c r="F194" s="282"/>
      <c r="G194" s="263"/>
      <c r="H194" s="263"/>
      <c r="I194" s="263"/>
      <c r="J194" s="263"/>
      <c r="K194" s="259"/>
    </row>
    <row r="195" spans="2:11" ht="18.75" customHeight="1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</row>
    <row r="196" spans="2:11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spans="2:11" ht="21">
      <c r="B197" s="254"/>
      <c r="C197" s="382" t="s">
        <v>1181</v>
      </c>
      <c r="D197" s="382"/>
      <c r="E197" s="382"/>
      <c r="F197" s="382"/>
      <c r="G197" s="382"/>
      <c r="H197" s="382"/>
      <c r="I197" s="382"/>
      <c r="J197" s="382"/>
      <c r="K197" s="255"/>
    </row>
    <row r="198" spans="2:11" ht="25.5" customHeight="1">
      <c r="B198" s="254"/>
      <c r="C198" s="319" t="s">
        <v>1182</v>
      </c>
      <c r="D198" s="319"/>
      <c r="E198" s="319"/>
      <c r="F198" s="319" t="s">
        <v>1183</v>
      </c>
      <c r="G198" s="320"/>
      <c r="H198" s="381" t="s">
        <v>1184</v>
      </c>
      <c r="I198" s="381"/>
      <c r="J198" s="381"/>
      <c r="K198" s="255"/>
    </row>
    <row r="199" spans="2:11" ht="5.25" customHeight="1">
      <c r="B199" s="283"/>
      <c r="C199" s="280"/>
      <c r="D199" s="280"/>
      <c r="E199" s="280"/>
      <c r="F199" s="280"/>
      <c r="G199" s="263"/>
      <c r="H199" s="280"/>
      <c r="I199" s="280"/>
      <c r="J199" s="280"/>
      <c r="K199" s="304"/>
    </row>
    <row r="200" spans="2:11" ht="15" customHeight="1">
      <c r="B200" s="283"/>
      <c r="C200" s="263" t="s">
        <v>1174</v>
      </c>
      <c r="D200" s="263"/>
      <c r="E200" s="263"/>
      <c r="F200" s="282" t="s">
        <v>44</v>
      </c>
      <c r="G200" s="263"/>
      <c r="H200" s="380" t="s">
        <v>1185</v>
      </c>
      <c r="I200" s="380"/>
      <c r="J200" s="380"/>
      <c r="K200" s="304"/>
    </row>
    <row r="201" spans="2:11" ht="15" customHeight="1">
      <c r="B201" s="283"/>
      <c r="C201" s="289"/>
      <c r="D201" s="263"/>
      <c r="E201" s="263"/>
      <c r="F201" s="282" t="s">
        <v>45</v>
      </c>
      <c r="G201" s="263"/>
      <c r="H201" s="380" t="s">
        <v>1186</v>
      </c>
      <c r="I201" s="380"/>
      <c r="J201" s="380"/>
      <c r="K201" s="304"/>
    </row>
    <row r="202" spans="2:11" ht="15" customHeight="1">
      <c r="B202" s="283"/>
      <c r="C202" s="289"/>
      <c r="D202" s="263"/>
      <c r="E202" s="263"/>
      <c r="F202" s="282" t="s">
        <v>48</v>
      </c>
      <c r="G202" s="263"/>
      <c r="H202" s="380" t="s">
        <v>1187</v>
      </c>
      <c r="I202" s="380"/>
      <c r="J202" s="380"/>
      <c r="K202" s="304"/>
    </row>
    <row r="203" spans="2:11" ht="15" customHeight="1">
      <c r="B203" s="283"/>
      <c r="C203" s="263"/>
      <c r="D203" s="263"/>
      <c r="E203" s="263"/>
      <c r="F203" s="282" t="s">
        <v>46</v>
      </c>
      <c r="G203" s="263"/>
      <c r="H203" s="380" t="s">
        <v>1188</v>
      </c>
      <c r="I203" s="380"/>
      <c r="J203" s="380"/>
      <c r="K203" s="304"/>
    </row>
    <row r="204" spans="2:11" ht="15" customHeight="1">
      <c r="B204" s="283"/>
      <c r="C204" s="263"/>
      <c r="D204" s="263"/>
      <c r="E204" s="263"/>
      <c r="F204" s="282" t="s">
        <v>47</v>
      </c>
      <c r="G204" s="263"/>
      <c r="H204" s="380" t="s">
        <v>1189</v>
      </c>
      <c r="I204" s="380"/>
      <c r="J204" s="380"/>
      <c r="K204" s="304"/>
    </row>
    <row r="205" spans="2:11" ht="15" customHeight="1">
      <c r="B205" s="283"/>
      <c r="C205" s="263"/>
      <c r="D205" s="263"/>
      <c r="E205" s="263"/>
      <c r="F205" s="282"/>
      <c r="G205" s="263"/>
      <c r="H205" s="263"/>
      <c r="I205" s="263"/>
      <c r="J205" s="263"/>
      <c r="K205" s="304"/>
    </row>
    <row r="206" spans="2:11" ht="15" customHeight="1">
      <c r="B206" s="283"/>
      <c r="C206" s="263" t="s">
        <v>1130</v>
      </c>
      <c r="D206" s="263"/>
      <c r="E206" s="263"/>
      <c r="F206" s="282" t="s">
        <v>79</v>
      </c>
      <c r="G206" s="263"/>
      <c r="H206" s="380" t="s">
        <v>1190</v>
      </c>
      <c r="I206" s="380"/>
      <c r="J206" s="380"/>
      <c r="K206" s="304"/>
    </row>
    <row r="207" spans="2:11" ht="15" customHeight="1">
      <c r="B207" s="283"/>
      <c r="C207" s="289"/>
      <c r="D207" s="263"/>
      <c r="E207" s="263"/>
      <c r="F207" s="282" t="s">
        <v>1029</v>
      </c>
      <c r="G207" s="263"/>
      <c r="H207" s="380" t="s">
        <v>1030</v>
      </c>
      <c r="I207" s="380"/>
      <c r="J207" s="380"/>
      <c r="K207" s="304"/>
    </row>
    <row r="208" spans="2:11" ht="15" customHeight="1">
      <c r="B208" s="283"/>
      <c r="C208" s="263"/>
      <c r="D208" s="263"/>
      <c r="E208" s="263"/>
      <c r="F208" s="282" t="s">
        <v>1027</v>
      </c>
      <c r="G208" s="263"/>
      <c r="H208" s="380" t="s">
        <v>1191</v>
      </c>
      <c r="I208" s="380"/>
      <c r="J208" s="380"/>
      <c r="K208" s="304"/>
    </row>
    <row r="209" spans="2:11" ht="15" customHeight="1">
      <c r="B209" s="321"/>
      <c r="C209" s="289"/>
      <c r="D209" s="289"/>
      <c r="E209" s="289"/>
      <c r="F209" s="282" t="s">
        <v>1031</v>
      </c>
      <c r="G209" s="268"/>
      <c r="H209" s="379" t="s">
        <v>1032</v>
      </c>
      <c r="I209" s="379"/>
      <c r="J209" s="379"/>
      <c r="K209" s="322"/>
    </row>
    <row r="210" spans="2:11" ht="15" customHeight="1">
      <c r="B210" s="321"/>
      <c r="C210" s="289"/>
      <c r="D210" s="289"/>
      <c r="E210" s="289"/>
      <c r="F210" s="282" t="s">
        <v>1033</v>
      </c>
      <c r="G210" s="268"/>
      <c r="H210" s="379" t="s">
        <v>1192</v>
      </c>
      <c r="I210" s="379"/>
      <c r="J210" s="379"/>
      <c r="K210" s="322"/>
    </row>
    <row r="211" spans="2:11" ht="15" customHeight="1">
      <c r="B211" s="321"/>
      <c r="C211" s="289"/>
      <c r="D211" s="289"/>
      <c r="E211" s="289"/>
      <c r="F211" s="323"/>
      <c r="G211" s="268"/>
      <c r="H211" s="324"/>
      <c r="I211" s="324"/>
      <c r="J211" s="324"/>
      <c r="K211" s="322"/>
    </row>
    <row r="212" spans="2:11" ht="15" customHeight="1">
      <c r="B212" s="321"/>
      <c r="C212" s="263" t="s">
        <v>1154</v>
      </c>
      <c r="D212" s="289"/>
      <c r="E212" s="289"/>
      <c r="F212" s="282">
        <v>1</v>
      </c>
      <c r="G212" s="268"/>
      <c r="H212" s="379" t="s">
        <v>1193</v>
      </c>
      <c r="I212" s="379"/>
      <c r="J212" s="379"/>
      <c r="K212" s="322"/>
    </row>
    <row r="213" spans="2:11" ht="15" customHeight="1">
      <c r="B213" s="321"/>
      <c r="C213" s="289"/>
      <c r="D213" s="289"/>
      <c r="E213" s="289"/>
      <c r="F213" s="282">
        <v>2</v>
      </c>
      <c r="G213" s="268"/>
      <c r="H213" s="379" t="s">
        <v>1194</v>
      </c>
      <c r="I213" s="379"/>
      <c r="J213" s="379"/>
      <c r="K213" s="322"/>
    </row>
    <row r="214" spans="2:11" ht="15" customHeight="1">
      <c r="B214" s="321"/>
      <c r="C214" s="289"/>
      <c r="D214" s="289"/>
      <c r="E214" s="289"/>
      <c r="F214" s="282">
        <v>3</v>
      </c>
      <c r="G214" s="268"/>
      <c r="H214" s="379" t="s">
        <v>1195</v>
      </c>
      <c r="I214" s="379"/>
      <c r="J214" s="379"/>
      <c r="K214" s="322"/>
    </row>
    <row r="215" spans="2:11" ht="15" customHeight="1">
      <c r="B215" s="321"/>
      <c r="C215" s="289"/>
      <c r="D215" s="289"/>
      <c r="E215" s="289"/>
      <c r="F215" s="282">
        <v>4</v>
      </c>
      <c r="G215" s="268"/>
      <c r="H215" s="379" t="s">
        <v>1196</v>
      </c>
      <c r="I215" s="379"/>
      <c r="J215" s="379"/>
      <c r="K215" s="322"/>
    </row>
    <row r="216" spans="2:11" ht="12.75" customHeight="1">
      <c r="B216" s="325"/>
      <c r="C216" s="326"/>
      <c r="D216" s="326"/>
      <c r="E216" s="326"/>
      <c r="F216" s="326"/>
      <c r="G216" s="326"/>
      <c r="H216" s="326"/>
      <c r="I216" s="326"/>
      <c r="J216" s="326"/>
      <c r="K216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010 - Panelový dům č.p. 1158</vt:lpstr>
      <vt:lpstr>č.p.1158 elektro</vt:lpstr>
      <vt:lpstr>020 - Panelový dům č.p. 1159</vt:lpstr>
      <vt:lpstr>č.p. 1159 elektro</vt:lpstr>
      <vt:lpstr>Pokyny pro vyplnění</vt:lpstr>
      <vt:lpstr>'010 - Panelový dům č.p. 1158'!Názvy_tisku</vt:lpstr>
      <vt:lpstr>'020 - Panelový dům č.p. 1159'!Názvy_tisku</vt:lpstr>
      <vt:lpstr>'č.p. 1159 elektro'!Názvy_tisku</vt:lpstr>
      <vt:lpstr>'č.p.1158 elektro'!Názvy_tisku</vt:lpstr>
      <vt:lpstr>'Rekapitulace stavby'!Názvy_tisku</vt:lpstr>
      <vt:lpstr>'010 - Panelový dům č.p. 1158'!Oblast_tisku</vt:lpstr>
      <vt:lpstr>'020 - Panelový dům č.p. 1159'!Oblast_tisku</vt:lpstr>
      <vt:lpstr>'č.p. 1159 elektro'!Oblast_tisku</vt:lpstr>
      <vt:lpstr>'č.p.1158 elektro'!Oblast_tisku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Hrba</dc:creator>
  <cp:lastModifiedBy>Pavel Hrba</cp:lastModifiedBy>
  <dcterms:created xsi:type="dcterms:W3CDTF">2018-12-07T16:30:21Z</dcterms:created>
  <dcterms:modified xsi:type="dcterms:W3CDTF">2018-12-07T16:36:45Z</dcterms:modified>
</cp:coreProperties>
</file>